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65521" yWindow="65521" windowWidth="12030" windowHeight="3615" tabRatio="227" activeTab="0"/>
  </bookViews>
  <sheets>
    <sheet name="NWOA Night League 2007&amp;2008" sheetId="1" r:id="rId1"/>
  </sheets>
  <definedNames>
    <definedName name="ACwvu.Main." localSheetId="0" hidden="1">'NWOA Night League 2007&amp;2008'!$A$1:$L$105</definedName>
    <definedName name="Age">'NWOA Night League 2007&amp;2008'!$D$10:$D$15</definedName>
    <definedName name="Best3">LARGE(Values,1)+LARGE(Values,2)+LARGE(Values,3)</definedName>
    <definedName name="Best3of6">IF('NWOA Night League 2007&amp;2008'!B1=0,,LARGE('NWOA Night League 2007&amp;2008'!C1:H1,1)+IF(ISERROR(LARGE('NWOA Night League 2007&amp;2008'!C1:H1,2)),,LARGE('NWOA Night League 2007&amp;2008'!C1:H1,2)+IF(ISERROR(LARGE('NWOA Night League 2007&amp;2008'!C1:H1,3)),,LARGE('NWOA Night League 2007&amp;2008'!C1:H1,3))))</definedName>
    <definedName name="Club">'NWOA Night League 2007&amp;2008'!$B$10:$B$15</definedName>
    <definedName name="dummy">'NWOA Night League 2007&amp;2008'!$B$2</definedName>
    <definedName name="Events">'NWOA Night League 2007&amp;2008'!$F$10:$F$15</definedName>
    <definedName name="HTML_CodePage" hidden="1">1252</definedName>
    <definedName name="HTML_Control" hidden="1">{"'NWOA Night League 2001&amp;2002'!$A$1:$L$172"}</definedName>
    <definedName name="HTML_Description" hidden="1">""</definedName>
    <definedName name="HTML_Email" hidden="1">""</definedName>
    <definedName name="HTML_Header" hidden="1">"NWOA Night League 2001&amp;2002"</definedName>
    <definedName name="HTML_LastUpdate" hidden="1">"18/02/02"</definedName>
    <definedName name="HTML_LineAfter" hidden="1">FALSE</definedName>
    <definedName name="HTML_LineBefore" hidden="1">FALSE</definedName>
    <definedName name="HTML_Name" hidden="1">"C J ROSTRON"</definedName>
    <definedName name="HTML_OBDlg2" hidden="1">TRUE</definedName>
    <definedName name="HTML_OBDlg4" hidden="1">TRUE</definedName>
    <definedName name="HTML_OS" hidden="1">0</definedName>
    <definedName name="HTML_PathFile" hidden="1">"C:\My Documents\cjr\orienteering\NorthWest NightLeague\League2002.final.htm"</definedName>
    <definedName name="HTML_Title" hidden="1">"North West Night LEAGUE 2001/2 Results"</definedName>
    <definedName name="Name">'NWOA Night League 2007&amp;2008'!$A$10:$A$15</definedName>
    <definedName name="Points">'NWOA Night League 2007&amp;2008'!$E$10:$E$15</definedName>
    <definedName name="_xlnm.Print_Area" localSheetId="0">'NWOA Night League 2007&amp;2008'!$A$1:$L$127</definedName>
    <definedName name="_xlnm.Print_Titles" localSheetId="0">'NWOA Night League 2007&amp;2008'!$A:$A,'NWOA Night League 2007&amp;2008'!$1:$1</definedName>
    <definedName name="Sex">'NWOA Night League 2007&amp;2008'!$C$10:$C$15</definedName>
    <definedName name="Swvu.Main." localSheetId="0" hidden="1">'NWOA Night League 2007&amp;2008'!$A$1:$L$105</definedName>
    <definedName name="Totals">'NWOA Night League 2007&amp;2008'!$G$97:$L$97</definedName>
    <definedName name="Values">'NWOA Night League 2007&amp;2008'!$G1:$L1,dummy,dummy,dummy,dummy,dummy,dummy</definedName>
    <definedName name="wvu.Main." localSheetId="0" hidden="1">{TRUE,TRUE,-0.5,-14.75,603,365.25,FALSE,TRUE,TRUE,TRUE,0,1,2,1,2,1,1,4,TRUE,TRUE,3,TRUE,1,TRUE,90,"Swvu.Main.","ACwvu.Main.",#N/A,FALSE,FALSE,0.7480314960629921,0.7480314960629921,0.984251968503937,0.984251968503937,1,"","",FALSE,FALSE,FALSE,TRUE,1,90,#N/A,#N/A,FALSE,"=R1",#N/A,#N/A,TRUE,FALSE,TRUE,9,300,300,TRUE,FALSE,TRUE,TRUE,TRUE}</definedName>
    <definedName name="Z_F9B7A840_CC3D_11D2_A2AB_00002431565E_.wvu.PrintArea" localSheetId="0" hidden="1">'NWOA Night League 2007&amp;2008'!$A$1:$L$105</definedName>
    <definedName name="Z_F9B7A840_CC3D_11D2_A2AB_00002431565E_.wvu.PrintTitles" localSheetId="0" hidden="1">'NWOA Night League 2007&amp;2008'!$1:$1</definedName>
  </definedNames>
  <calcPr fullCalcOnLoad="1"/>
</workbook>
</file>

<file path=xl/sharedStrings.xml><?xml version="1.0" encoding="utf-8"?>
<sst xmlns="http://schemas.openxmlformats.org/spreadsheetml/2006/main" count="419" uniqueCount="149">
  <si>
    <t>M18-</t>
  </si>
  <si>
    <t>Name</t>
  </si>
  <si>
    <t>Club</t>
  </si>
  <si>
    <t>Age</t>
  </si>
  <si>
    <t>Points</t>
  </si>
  <si>
    <t>Events</t>
  </si>
  <si>
    <t>SROC</t>
  </si>
  <si>
    <t>PFO</t>
  </si>
  <si>
    <t>MDOC</t>
  </si>
  <si>
    <t>SELOC</t>
  </si>
  <si>
    <t>DEE</t>
  </si>
  <si>
    <t>Extras</t>
  </si>
  <si>
    <t>Ave</t>
  </si>
  <si>
    <t>M</t>
  </si>
  <si>
    <t>M19-39</t>
  </si>
  <si>
    <t>IND</t>
  </si>
  <si>
    <t>M40+</t>
  </si>
  <si>
    <t>W18-</t>
  </si>
  <si>
    <t>W</t>
  </si>
  <si>
    <t>W19-39</t>
  </si>
  <si>
    <t>W40+</t>
  </si>
  <si>
    <t>Others</t>
  </si>
  <si>
    <t>Totals</t>
  </si>
  <si>
    <t>`</t>
  </si>
  <si>
    <t>Total Competitors at each event</t>
  </si>
  <si>
    <t>Average Competitors per event</t>
  </si>
  <si>
    <t>Total Competitors</t>
  </si>
  <si>
    <t>Competitors who attended at least 2 events</t>
  </si>
  <si>
    <t>Competitors who attended at least 3 events</t>
  </si>
  <si>
    <t>Competitors who attended all 6 events</t>
  </si>
  <si>
    <r>
      <t>Competitors with Score</t>
    </r>
    <r>
      <rPr>
        <sz val="10"/>
        <rFont val="Arial"/>
        <family val="2"/>
      </rPr>
      <t xml:space="preserve"> at least </t>
    </r>
    <r>
      <rPr>
        <sz val="10"/>
        <rFont val="Arial"/>
        <family val="0"/>
      </rPr>
      <t>100</t>
    </r>
  </si>
  <si>
    <t>Total scores for each event</t>
  </si>
  <si>
    <t>Blue finishers at each event</t>
  </si>
  <si>
    <t>Green finishers at each event</t>
  </si>
  <si>
    <t>Orange finishers at each event</t>
  </si>
  <si>
    <t>Points are awarded as follows:</t>
  </si>
  <si>
    <t>Blue:</t>
  </si>
  <si>
    <t>Green:</t>
  </si>
  <si>
    <t>Orange:</t>
  </si>
  <si>
    <t>40,39,38,……….10 (All finishers receive 10 points)</t>
  </si>
  <si>
    <t>30,29,28,……….10 (All finishers receive 10 points)</t>
  </si>
  <si>
    <t>20,19,18,……….10 (All finishers receive 10 points)</t>
  </si>
  <si>
    <t>For Full copy of results please send Stamped Addressed Envelope to:</t>
  </si>
  <si>
    <t>35</t>
  </si>
  <si>
    <t>21</t>
  </si>
  <si>
    <t>50</t>
  </si>
  <si>
    <t>55</t>
  </si>
  <si>
    <t>40</t>
  </si>
  <si>
    <t>45</t>
  </si>
  <si>
    <t>Competitors who attended all 5 events</t>
  </si>
  <si>
    <t>Competitors who attended all 4 events</t>
  </si>
  <si>
    <t>Points on a course are allocated to Individuals first and then 'Groups' .</t>
  </si>
  <si>
    <t>or email chris.rostron @uk.fujitsu.com or chris.rostron@ntlworld.com</t>
  </si>
  <si>
    <t>BlueTotal scores for each event</t>
  </si>
  <si>
    <t>Green Total scores for each event</t>
  </si>
  <si>
    <t>Orange Total scores for each event</t>
  </si>
  <si>
    <t>60</t>
  </si>
  <si>
    <t>70</t>
  </si>
  <si>
    <t>LOC</t>
  </si>
  <si>
    <t>Best 3 of the results count. Age groups as above</t>
  </si>
  <si>
    <t>Steve Wilson</t>
  </si>
  <si>
    <t>Andrew Tongue</t>
  </si>
  <si>
    <t>Tim Martland</t>
  </si>
  <si>
    <t>Iain Bell</t>
  </si>
  <si>
    <t>Quentin Harding</t>
  </si>
  <si>
    <t>Chris Roberts</t>
  </si>
  <si>
    <t>Stephen Richards</t>
  </si>
  <si>
    <t>Warren Mason</t>
  </si>
  <si>
    <t>Martin Smith</t>
  </si>
  <si>
    <t>Nick Wood</t>
  </si>
  <si>
    <t>Paul Ferguson</t>
  </si>
  <si>
    <t>Simon Filmore</t>
  </si>
  <si>
    <t>Nick Price</t>
  </si>
  <si>
    <t>John Kewley</t>
  </si>
  <si>
    <t>Alan Heron</t>
  </si>
  <si>
    <t>Darren Baker</t>
  </si>
  <si>
    <t>Bob Elmes</t>
  </si>
  <si>
    <t>Edward Mellor</t>
  </si>
  <si>
    <t>NW Night League Results 2007-2008</t>
  </si>
  <si>
    <t>Piethorne 10/11/2007</t>
  </si>
  <si>
    <t>Beacon Fell 15/12/2007</t>
  </si>
  <si>
    <t xml:space="preserve">Tockholes 19/01/2008 </t>
  </si>
  <si>
    <t>James Logue</t>
  </si>
  <si>
    <t>NWOC</t>
  </si>
  <si>
    <t>Maria Ivermark</t>
  </si>
  <si>
    <t>Simon Coppock</t>
  </si>
  <si>
    <t>Cath Wilson</t>
  </si>
  <si>
    <t>Nicola Robertson</t>
  </si>
  <si>
    <t>John Ashton</t>
  </si>
  <si>
    <t>UMOC</t>
  </si>
  <si>
    <t>Richard Catlow</t>
  </si>
  <si>
    <t>John Armstrong</t>
  </si>
  <si>
    <t>Sian Calow</t>
  </si>
  <si>
    <t>Richard Henchman</t>
  </si>
  <si>
    <t>Andrea Cameron</t>
  </si>
  <si>
    <t>Tony Mason</t>
  </si>
  <si>
    <t>Helen Price</t>
  </si>
  <si>
    <t>Ben Crowther</t>
  </si>
  <si>
    <t>Jonathon Dickinson +1</t>
  </si>
  <si>
    <t>Viridor East
 16/02/2008</t>
  </si>
  <si>
    <t>Jon Hateley</t>
  </si>
  <si>
    <t>Steve McLean</t>
  </si>
  <si>
    <t>Nick Howlett</t>
  </si>
  <si>
    <t>John Britton</t>
  </si>
  <si>
    <t>Paul Turner</t>
  </si>
  <si>
    <t>Tom Gray</t>
  </si>
  <si>
    <t>Michael Hood</t>
  </si>
  <si>
    <t>Rowena Browne</t>
  </si>
  <si>
    <t>Roy McGregor</t>
  </si>
  <si>
    <t>Duncan Elliott</t>
  </si>
  <si>
    <t>BFR</t>
  </si>
  <si>
    <t>Ian D Roberts</t>
  </si>
  <si>
    <t>Juliet Bentley</t>
  </si>
  <si>
    <t>Les Davies</t>
  </si>
  <si>
    <t>Mike +Laurence Johnson</t>
  </si>
  <si>
    <t>10</t>
  </si>
  <si>
    <t>Kate Williams</t>
  </si>
  <si>
    <t>8</t>
  </si>
  <si>
    <t>Jane Collins +1</t>
  </si>
  <si>
    <t>Hannah Hateley + 1</t>
  </si>
  <si>
    <t>Martin Sadler</t>
  </si>
  <si>
    <t>Max Williams</t>
  </si>
  <si>
    <t>Mathew Taylor</t>
  </si>
  <si>
    <t>Ann Williams</t>
  </si>
  <si>
    <t>Mark Seddon</t>
  </si>
  <si>
    <t>Liz Britton</t>
  </si>
  <si>
    <t>20</t>
  </si>
  <si>
    <t>Philip Dewhurst</t>
  </si>
  <si>
    <t>?</t>
  </si>
  <si>
    <t>Chris Rostron</t>
  </si>
  <si>
    <t>Eugenio Carvalho</t>
  </si>
  <si>
    <t>.COM</t>
  </si>
  <si>
    <t>Hamish Willis</t>
  </si>
  <si>
    <t>Graham Horrocks</t>
  </si>
  <si>
    <t>Outi Kamarainen</t>
  </si>
  <si>
    <t>Alex Dickinson</t>
  </si>
  <si>
    <t>Mark Jesson</t>
  </si>
  <si>
    <t>Gillian Rowan-Wilde</t>
  </si>
  <si>
    <t>Helen Smethurst</t>
  </si>
  <si>
    <t>Rose Dewhurst</t>
  </si>
  <si>
    <t>Ian Evans</t>
  </si>
  <si>
    <t>65</t>
  </si>
  <si>
    <t>16</t>
  </si>
  <si>
    <t>18</t>
  </si>
  <si>
    <t>Alex Willis</t>
  </si>
  <si>
    <t>Glenys Ferguson</t>
  </si>
  <si>
    <t>Roderick Johnstone</t>
  </si>
  <si>
    <t>Kathryn Willis</t>
  </si>
  <si>
    <t>Chris Rostron. Consulate of Finland, 5, Bramway, High Lane, Stockport, Cheshire SK6 8EN Tel 01663 764799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</si>
</sst>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;0;"/>
    <numFmt numFmtId="165" formatCode=";;;"/>
    <numFmt numFmtId="166" formatCode="\W00"/>
    <numFmt numFmtId="167" formatCode="\(###\)"/>
    <numFmt numFmtId="168" formatCode="###;\(###\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name val="Symbol"/>
      <family val="1"/>
    </font>
    <font>
      <sz val="10"/>
      <color indexed="11"/>
      <name val="Arial"/>
      <family val="2"/>
    </font>
    <font>
      <u val="single"/>
      <sz val="8.5"/>
      <color indexed="12"/>
      <name val="Arial"/>
      <family val="0"/>
    </font>
    <font>
      <sz val="10"/>
      <color indexed="56"/>
      <name val="Arial"/>
      <family val="2"/>
    </font>
    <font>
      <b/>
      <sz val="10"/>
      <color indexed="12"/>
      <name val="Arial"/>
      <family val="2"/>
    </font>
    <font>
      <b/>
      <sz val="10"/>
      <color indexed="19"/>
      <name val="Arial"/>
      <family val="2"/>
    </font>
    <font>
      <b/>
      <sz val="10"/>
      <color indexed="17"/>
      <name val="Arial"/>
      <family val="2"/>
    </font>
    <font>
      <b/>
      <sz val="10"/>
      <color indexed="56"/>
      <name val="Arial"/>
      <family val="2"/>
    </font>
    <font>
      <b/>
      <sz val="10"/>
      <color indexed="11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 textRotation="90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/>
    </xf>
    <xf numFmtId="0" fontId="1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9" fillId="0" borderId="16" xfId="0" applyFont="1" applyFill="1" applyBorder="1" applyAlignment="1">
      <alignment horizontal="centerContinuous" vertical="center"/>
    </xf>
    <xf numFmtId="0" fontId="9" fillId="0" borderId="17" xfId="0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65" fontId="8" fillId="0" borderId="14" xfId="0" applyNumberFormat="1" applyFont="1" applyFill="1" applyBorder="1" applyAlignment="1" applyProtection="1">
      <alignment/>
      <protection hidden="1"/>
    </xf>
    <xf numFmtId="0" fontId="1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9" fillId="0" borderId="17" xfId="1" applyFont="1" applyFill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0" fillId="0" borderId="23" xfId="0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" fillId="0" borderId="0" xfId="1" applyBorder="1" applyAlignment="1">
      <alignment/>
    </xf>
    <xf numFmtId="0" fontId="10" fillId="0" borderId="0" xfId="0" applyFont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1" fillId="0" borderId="24" xfId="0" applyFont="1" applyBorder="1" applyAlignment="1">
      <alignment horizontal="right" vertical="center"/>
    </xf>
    <xf numFmtId="2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17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8" xfId="1" applyFill="1" applyBorder="1" applyAlignment="1">
      <alignment/>
    </xf>
    <xf numFmtId="0" fontId="0" fillId="0" borderId="23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4" xfId="0" applyFill="1" applyBorder="1" applyAlignment="1">
      <alignment vertical="center"/>
    </xf>
    <xf numFmtId="1" fontId="0" fillId="0" borderId="28" xfId="0" applyNumberForma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165" fontId="1" fillId="0" borderId="17" xfId="1" applyNumberFormat="1" applyFill="1" applyBorder="1" applyAlignment="1" applyProtection="1">
      <alignment/>
      <protection hidden="1"/>
    </xf>
    <xf numFmtId="0" fontId="1" fillId="0" borderId="6" xfId="0" applyFont="1" applyFill="1" applyBorder="1" applyAlignment="1">
      <alignment horizontal="centerContinuous" vertical="center"/>
    </xf>
    <xf numFmtId="0" fontId="0" fillId="0" borderId="3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31" xfId="0" applyBorder="1" applyAlignment="1">
      <alignment vertical="center"/>
    </xf>
    <xf numFmtId="2" fontId="0" fillId="0" borderId="31" xfId="0" applyNumberForma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" fillId="0" borderId="11" xfId="0" applyFont="1" applyBorder="1" applyAlignment="1">
      <alignment horizontal="center" vertical="center" textRotation="90" wrapText="1"/>
    </xf>
    <xf numFmtId="49" fontId="0" fillId="0" borderId="2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Continuous" vertical="center"/>
    </xf>
    <xf numFmtId="49" fontId="0" fillId="0" borderId="14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left" vertical="center"/>
    </xf>
    <xf numFmtId="49" fontId="0" fillId="0" borderId="20" xfId="0" applyNumberFormat="1" applyFill="1" applyBorder="1" applyAlignment="1">
      <alignment horizontal="left" vertical="center"/>
    </xf>
    <xf numFmtId="49" fontId="1" fillId="0" borderId="14" xfId="1" applyNumberFormat="1" applyFill="1" applyBorder="1" applyAlignment="1">
      <alignment/>
    </xf>
    <xf numFmtId="49" fontId="0" fillId="0" borderId="22" xfId="0" applyNumberFormat="1" applyFill="1" applyBorder="1" applyAlignment="1">
      <alignment horizontal="left" vertical="center"/>
    </xf>
    <xf numFmtId="49" fontId="0" fillId="0" borderId="5" xfId="0" applyNumberFormat="1" applyFill="1" applyBorder="1" applyAlignment="1">
      <alignment horizontal="left" vertical="center"/>
    </xf>
    <xf numFmtId="49" fontId="0" fillId="0" borderId="23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2" fontId="0" fillId="0" borderId="2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4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2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left" vertical="center"/>
    </xf>
    <xf numFmtId="0" fontId="14" fillId="0" borderId="19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24" xfId="0" applyFont="1" applyBorder="1" applyAlignment="1">
      <alignment vertical="center"/>
    </xf>
  </cellXfs>
  <cellStyles count="8">
    <cellStyle name="Normal" xfId="0"/>
    <cellStyle name="RowLevel_0" xfId="1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E200"/>
      <rgbColor rgb="00000080"/>
      <rgbColor rgb="00F395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27"/>
  <sheetViews>
    <sheetView showGridLines="0" tabSelected="1" zoomScale="75" zoomScaleNormal="75" workbookViewId="0" topLeftCell="A1">
      <selection activeCell="S103" sqref="S103"/>
    </sheetView>
  </sheetViews>
  <sheetFormatPr defaultColWidth="9.140625" defaultRowHeight="12.75"/>
  <cols>
    <col min="1" max="1" width="31.00390625" style="62" customWidth="1"/>
    <col min="2" max="2" width="10.421875" style="62" bestFit="1" customWidth="1"/>
    <col min="3" max="3" width="4.421875" style="63" customWidth="1"/>
    <col min="4" max="4" width="3.140625" style="103" bestFit="1" customWidth="1"/>
    <col min="5" max="5" width="8.140625" style="62" bestFit="1" customWidth="1"/>
    <col min="6" max="6" width="8.28125" style="62" bestFit="1" customWidth="1"/>
    <col min="7" max="7" width="9.140625" style="1" bestFit="1" customWidth="1"/>
    <col min="8" max="8" width="8.140625" style="1" bestFit="1" customWidth="1"/>
    <col min="9" max="9" width="6.421875" style="1" bestFit="1" customWidth="1"/>
    <col min="10" max="10" width="8.57421875" style="1" bestFit="1" customWidth="1"/>
    <col min="11" max="11" width="6.57421875" style="1" customWidth="1"/>
    <col min="12" max="12" width="7.140625" style="1" customWidth="1"/>
    <col min="13" max="13" width="7.00390625" style="0" customWidth="1"/>
    <col min="14" max="14" width="6.421875" style="0" customWidth="1"/>
  </cols>
  <sheetData>
    <row r="1" spans="1:12" s="53" customFormat="1" ht="95.25" customHeight="1" thickBot="1">
      <c r="A1" s="30" t="s">
        <v>78</v>
      </c>
      <c r="B1" s="24"/>
      <c r="C1" s="24"/>
      <c r="D1" s="94"/>
      <c r="E1" s="24"/>
      <c r="F1" s="24"/>
      <c r="G1" s="68" t="s">
        <v>79</v>
      </c>
      <c r="H1" s="14" t="s">
        <v>80</v>
      </c>
      <c r="I1" s="14" t="s">
        <v>81</v>
      </c>
      <c r="J1" s="14" t="s">
        <v>99</v>
      </c>
      <c r="K1" s="14"/>
      <c r="L1" s="92"/>
    </row>
    <row r="2" spans="1:21" s="54" customFormat="1" ht="33" customHeight="1" thickBot="1">
      <c r="A2" s="31" t="s">
        <v>0</v>
      </c>
      <c r="B2" s="32">
        <v>0</v>
      </c>
      <c r="C2" s="25"/>
      <c r="D2" s="95"/>
      <c r="E2" s="33"/>
      <c r="F2" s="25"/>
      <c r="G2" s="69"/>
      <c r="H2" s="78"/>
      <c r="I2" s="78"/>
      <c r="J2" s="78"/>
      <c r="K2" s="78"/>
      <c r="L2" s="79"/>
      <c r="U2" s="115"/>
    </row>
    <row r="3" spans="1:14" s="1" customFormat="1" ht="13.5" thickBot="1">
      <c r="A3" s="34" t="s">
        <v>1</v>
      </c>
      <c r="B3" s="26" t="s">
        <v>2</v>
      </c>
      <c r="C3" s="85" t="s">
        <v>3</v>
      </c>
      <c r="D3" s="96"/>
      <c r="E3" s="83" t="s">
        <v>4</v>
      </c>
      <c r="F3" s="26" t="s">
        <v>5</v>
      </c>
      <c r="G3" s="70" t="s">
        <v>8</v>
      </c>
      <c r="H3" s="18" t="s">
        <v>6</v>
      </c>
      <c r="I3" s="18" t="s">
        <v>7</v>
      </c>
      <c r="J3" s="18" t="s">
        <v>9</v>
      </c>
      <c r="K3" s="18"/>
      <c r="L3" s="19"/>
      <c r="M3" s="58" t="s">
        <v>11</v>
      </c>
      <c r="N3" s="58" t="s">
        <v>12</v>
      </c>
    </row>
    <row r="4" spans="1:14" s="138" customFormat="1" ht="12.75">
      <c r="A4" s="129" t="s">
        <v>144</v>
      </c>
      <c r="B4" s="130" t="s">
        <v>7</v>
      </c>
      <c r="C4" s="131" t="s">
        <v>13</v>
      </c>
      <c r="D4" s="132" t="s">
        <v>143</v>
      </c>
      <c r="E4" s="129">
        <f>Best3</f>
        <v>29</v>
      </c>
      <c r="F4" s="130">
        <f>COUNT(G4:L4)</f>
        <v>1</v>
      </c>
      <c r="G4" s="139"/>
      <c r="H4" s="140"/>
      <c r="I4" s="140"/>
      <c r="J4" s="141">
        <v>29</v>
      </c>
      <c r="K4" s="140"/>
      <c r="L4" s="142"/>
      <c r="M4" s="136"/>
      <c r="N4" s="137">
        <f>IF(F4=0,0,AVERAGE(G4:L4))</f>
        <v>29</v>
      </c>
    </row>
    <row r="5" spans="1:20" s="109" customFormat="1" ht="12.75">
      <c r="A5" s="35" t="s">
        <v>135</v>
      </c>
      <c r="B5" s="27" t="s">
        <v>8</v>
      </c>
      <c r="C5" s="36" t="s">
        <v>13</v>
      </c>
      <c r="D5" s="93" t="s">
        <v>142</v>
      </c>
      <c r="E5" s="35">
        <f>Best3</f>
        <v>19</v>
      </c>
      <c r="F5" s="27">
        <f>COUNT(G5:L5)</f>
        <v>1</v>
      </c>
      <c r="G5" s="112"/>
      <c r="H5" s="8"/>
      <c r="I5" s="8">
        <v>19</v>
      </c>
      <c r="J5" s="8"/>
      <c r="K5" s="8"/>
      <c r="L5" s="17"/>
      <c r="M5" s="119"/>
      <c r="N5" s="108">
        <f>IF(F5=0,0,AVERAGE(G5:L5))</f>
        <v>19</v>
      </c>
      <c r="T5" s="120"/>
    </row>
    <row r="6" spans="1:14" s="109" customFormat="1" ht="12.75">
      <c r="A6" s="35" t="s">
        <v>121</v>
      </c>
      <c r="B6" s="27" t="s">
        <v>6</v>
      </c>
      <c r="C6" s="36" t="s">
        <v>13</v>
      </c>
      <c r="D6" s="93" t="s">
        <v>115</v>
      </c>
      <c r="E6" s="35">
        <f>Best3</f>
        <v>19</v>
      </c>
      <c r="F6" s="27">
        <f>COUNT(G6:L6)</f>
        <v>1</v>
      </c>
      <c r="G6" s="71"/>
      <c r="H6" s="8">
        <v>19</v>
      </c>
      <c r="I6" s="8"/>
      <c r="J6" s="8"/>
      <c r="K6" s="8"/>
      <c r="L6" s="17"/>
      <c r="M6" s="61"/>
      <c r="N6" s="108">
        <f>IF(F6=0,0,AVERAGE(G6:L6))</f>
        <v>19</v>
      </c>
    </row>
    <row r="7" spans="1:14" s="1" customFormat="1" ht="13.5" thickBot="1">
      <c r="A7" s="35"/>
      <c r="B7" s="27"/>
      <c r="C7" s="36"/>
      <c r="D7" s="93"/>
      <c r="E7" s="35"/>
      <c r="F7" s="27"/>
      <c r="G7" s="71"/>
      <c r="H7" s="8"/>
      <c r="I7" s="7"/>
      <c r="J7" s="6"/>
      <c r="K7" s="8"/>
      <c r="L7" s="17"/>
      <c r="M7" s="60"/>
      <c r="N7" s="59">
        <f>IF(F7=0,0,AVERAGE(G7:L7))</f>
        <v>0</v>
      </c>
    </row>
    <row r="8" spans="1:14" s="54" customFormat="1" ht="33" customHeight="1" thickBot="1">
      <c r="A8" s="31" t="s">
        <v>14</v>
      </c>
      <c r="B8" s="25"/>
      <c r="C8" s="25"/>
      <c r="D8" s="95"/>
      <c r="E8" s="33"/>
      <c r="F8" s="25"/>
      <c r="G8" s="69"/>
      <c r="H8" s="78"/>
      <c r="I8" s="78"/>
      <c r="J8" s="78"/>
      <c r="K8" s="78"/>
      <c r="L8" s="79"/>
      <c r="M8" s="77"/>
      <c r="N8" s="77"/>
    </row>
    <row r="9" spans="1:14" s="1" customFormat="1" ht="13.5" thickBot="1">
      <c r="A9" s="34" t="s">
        <v>1</v>
      </c>
      <c r="B9" s="26" t="s">
        <v>2</v>
      </c>
      <c r="C9" s="85" t="s">
        <v>3</v>
      </c>
      <c r="D9" s="96"/>
      <c r="E9" s="83" t="s">
        <v>4</v>
      </c>
      <c r="F9" s="26" t="s">
        <v>5</v>
      </c>
      <c r="G9" s="70" t="s">
        <v>8</v>
      </c>
      <c r="H9" s="18" t="s">
        <v>6</v>
      </c>
      <c r="I9" s="18" t="s">
        <v>7</v>
      </c>
      <c r="J9" s="18" t="s">
        <v>9</v>
      </c>
      <c r="K9" s="18"/>
      <c r="L9" s="19"/>
      <c r="M9" s="58" t="s">
        <v>11</v>
      </c>
      <c r="N9" s="58" t="s">
        <v>12</v>
      </c>
    </row>
    <row r="10" spans="1:14" s="138" customFormat="1" ht="12.75">
      <c r="A10" s="129" t="s">
        <v>77</v>
      </c>
      <c r="B10" s="130" t="s">
        <v>9</v>
      </c>
      <c r="C10" s="131" t="s">
        <v>13</v>
      </c>
      <c r="D10" s="132" t="s">
        <v>43</v>
      </c>
      <c r="E10" s="129">
        <f>Best3</f>
        <v>99</v>
      </c>
      <c r="F10" s="130">
        <f>COUNT(G10:L10)</f>
        <v>3</v>
      </c>
      <c r="G10" s="133">
        <v>32</v>
      </c>
      <c r="H10" s="134">
        <v>36</v>
      </c>
      <c r="I10" s="134">
        <v>31</v>
      </c>
      <c r="J10" s="134"/>
      <c r="K10" s="134"/>
      <c r="L10" s="135"/>
      <c r="M10" s="136"/>
      <c r="N10" s="137">
        <f>IF(F10=0,0,AVERAGE(G10:L10))</f>
        <v>33</v>
      </c>
    </row>
    <row r="11" spans="1:14" s="138" customFormat="1" ht="12.75">
      <c r="A11" s="129" t="s">
        <v>60</v>
      </c>
      <c r="B11" s="130" t="s">
        <v>6</v>
      </c>
      <c r="C11" s="131" t="s">
        <v>13</v>
      </c>
      <c r="D11" s="132" t="s">
        <v>44</v>
      </c>
      <c r="E11" s="129">
        <f>Best3</f>
        <v>99</v>
      </c>
      <c r="F11" s="130">
        <f>COUNT(G11:L11)</f>
        <v>3</v>
      </c>
      <c r="G11" s="133">
        <v>30</v>
      </c>
      <c r="H11" s="134"/>
      <c r="I11" s="134">
        <v>33</v>
      </c>
      <c r="J11" s="134">
        <v>36</v>
      </c>
      <c r="K11" s="134"/>
      <c r="L11" s="135"/>
      <c r="M11" s="136"/>
      <c r="N11" s="137">
        <f>IF(F11=0,0,AVERAGE(G11:L11))</f>
        <v>33</v>
      </c>
    </row>
    <row r="12" spans="1:14" s="109" customFormat="1" ht="12.75">
      <c r="A12" s="35" t="s">
        <v>61</v>
      </c>
      <c r="B12" s="27" t="s">
        <v>89</v>
      </c>
      <c r="C12" s="36" t="s">
        <v>13</v>
      </c>
      <c r="D12" s="93" t="s">
        <v>44</v>
      </c>
      <c r="E12" s="35">
        <f>Best3</f>
        <v>93</v>
      </c>
      <c r="F12" s="27">
        <f>COUNT(G12:L12)</f>
        <v>4</v>
      </c>
      <c r="G12" s="90">
        <v>25</v>
      </c>
      <c r="H12" s="125">
        <v>33</v>
      </c>
      <c r="I12" s="125">
        <v>26</v>
      </c>
      <c r="J12" s="125">
        <v>34</v>
      </c>
      <c r="K12" s="125"/>
      <c r="L12" s="126"/>
      <c r="M12" s="61"/>
      <c r="N12" s="108">
        <f>IF(F12=0,0,AVERAGE(G12:L12))</f>
        <v>29.5</v>
      </c>
    </row>
    <row r="13" spans="1:14" s="109" customFormat="1" ht="12.75">
      <c r="A13" s="35" t="s">
        <v>82</v>
      </c>
      <c r="B13" s="27" t="s">
        <v>83</v>
      </c>
      <c r="C13" s="36" t="s">
        <v>13</v>
      </c>
      <c r="D13" s="93" t="s">
        <v>43</v>
      </c>
      <c r="E13" s="35">
        <f>Best3</f>
        <v>40</v>
      </c>
      <c r="F13" s="27">
        <f>COUNT(G13:L13)</f>
        <v>1</v>
      </c>
      <c r="G13" s="73">
        <v>40</v>
      </c>
      <c r="H13" s="7"/>
      <c r="I13" s="7"/>
      <c r="J13" s="114"/>
      <c r="K13" s="7"/>
      <c r="L13" s="106"/>
      <c r="M13" s="116"/>
      <c r="N13" s="108">
        <f>IF(F13=0,0,AVERAGE(G13:L13))</f>
        <v>40</v>
      </c>
    </row>
    <row r="14" spans="1:14" s="1" customFormat="1" ht="12.75">
      <c r="A14" s="35" t="s">
        <v>93</v>
      </c>
      <c r="B14" s="27" t="s">
        <v>89</v>
      </c>
      <c r="C14" s="36" t="s">
        <v>13</v>
      </c>
      <c r="D14" s="93" t="s">
        <v>44</v>
      </c>
      <c r="E14" s="35">
        <f>Best3</f>
        <v>40</v>
      </c>
      <c r="F14" s="27">
        <f>COUNT(G14:L14)</f>
        <v>2</v>
      </c>
      <c r="G14" s="90">
        <v>18</v>
      </c>
      <c r="H14" s="91">
        <v>22</v>
      </c>
      <c r="I14" s="91"/>
      <c r="J14" s="91"/>
      <c r="K14" s="91"/>
      <c r="L14" s="113"/>
      <c r="M14" s="60"/>
      <c r="N14" s="59">
        <f>IF(F14=0,0,AVERAGE(G14:L14))</f>
        <v>20</v>
      </c>
    </row>
    <row r="15" spans="1:14" s="1" customFormat="1" ht="12.75">
      <c r="A15" s="35" t="s">
        <v>130</v>
      </c>
      <c r="B15" s="27" t="s">
        <v>131</v>
      </c>
      <c r="C15" s="36" t="s">
        <v>13</v>
      </c>
      <c r="D15" s="93" t="s">
        <v>128</v>
      </c>
      <c r="E15" s="35">
        <f>Best3</f>
        <v>30</v>
      </c>
      <c r="F15" s="27">
        <f>COUNT(G15:L15)</f>
        <v>1</v>
      </c>
      <c r="G15" s="90"/>
      <c r="H15" s="91"/>
      <c r="I15" s="91">
        <v>30</v>
      </c>
      <c r="J15" s="91"/>
      <c r="K15" s="91"/>
      <c r="L15" s="113"/>
      <c r="M15" s="60"/>
      <c r="N15" s="59">
        <f>IF(F15=0,0,AVERAGE(G15:L15))</f>
        <v>30</v>
      </c>
    </row>
    <row r="16" spans="1:20" s="109" customFormat="1" ht="12.75">
      <c r="A16" s="35" t="s">
        <v>97</v>
      </c>
      <c r="B16" s="27" t="s">
        <v>15</v>
      </c>
      <c r="C16" s="36" t="s">
        <v>13</v>
      </c>
      <c r="D16" s="93" t="s">
        <v>44</v>
      </c>
      <c r="E16" s="35">
        <f>Best3</f>
        <v>20</v>
      </c>
      <c r="F16" s="27">
        <f>COUNT(G16:L16)</f>
        <v>1</v>
      </c>
      <c r="G16" s="112">
        <v>20</v>
      </c>
      <c r="H16" s="8"/>
      <c r="I16" s="8"/>
      <c r="J16" s="8"/>
      <c r="K16" s="8"/>
      <c r="L16" s="17"/>
      <c r="M16" s="119"/>
      <c r="N16" s="108">
        <f>IF(F16=0,0,AVERAGE(G16:L16))</f>
        <v>20</v>
      </c>
      <c r="T16" s="120"/>
    </row>
    <row r="17" spans="1:20" s="109" customFormat="1" ht="12.75">
      <c r="A17" s="35" t="s">
        <v>122</v>
      </c>
      <c r="B17" s="27" t="s">
        <v>15</v>
      </c>
      <c r="C17" s="36" t="s">
        <v>13</v>
      </c>
      <c r="D17" s="93" t="s">
        <v>44</v>
      </c>
      <c r="E17" s="35">
        <f>Best3</f>
        <v>18</v>
      </c>
      <c r="F17" s="27">
        <f>COUNT(G17:L17)</f>
        <v>2</v>
      </c>
      <c r="G17" s="112"/>
      <c r="H17" s="8">
        <v>18</v>
      </c>
      <c r="I17" s="8">
        <v>0</v>
      </c>
      <c r="J17" s="8"/>
      <c r="K17" s="8"/>
      <c r="L17" s="17"/>
      <c r="M17" s="119"/>
      <c r="N17" s="108">
        <f>IF(F17=0,0,AVERAGE(G17:L17))</f>
        <v>9</v>
      </c>
      <c r="T17" s="120"/>
    </row>
    <row r="18" spans="1:14" s="109" customFormat="1" ht="12.75">
      <c r="A18" s="35" t="s">
        <v>146</v>
      </c>
      <c r="B18" s="27" t="s">
        <v>10</v>
      </c>
      <c r="C18" s="36" t="s">
        <v>13</v>
      </c>
      <c r="D18" s="93" t="s">
        <v>43</v>
      </c>
      <c r="E18" s="35">
        <f>Best3</f>
        <v>0</v>
      </c>
      <c r="F18" s="27">
        <f>COUNT(G18:L18)</f>
        <v>1</v>
      </c>
      <c r="G18" s="73"/>
      <c r="H18" s="7"/>
      <c r="I18" s="7"/>
      <c r="J18" s="5">
        <v>0</v>
      </c>
      <c r="K18" s="7"/>
      <c r="L18" s="106"/>
      <c r="M18" s="61"/>
      <c r="N18" s="108">
        <f>IF(F18=0,0,AVERAGE(G18:L18))</f>
        <v>0</v>
      </c>
    </row>
    <row r="19" spans="1:14" s="1" customFormat="1" ht="13.5" thickBot="1">
      <c r="A19" s="37"/>
      <c r="B19" s="28"/>
      <c r="C19" s="38"/>
      <c r="D19" s="97"/>
      <c r="E19" s="35"/>
      <c r="F19" s="27"/>
      <c r="G19" s="74"/>
      <c r="H19" s="11"/>
      <c r="I19" s="107"/>
      <c r="J19" s="12"/>
      <c r="K19" s="22"/>
      <c r="L19" s="13"/>
      <c r="M19" s="60"/>
      <c r="N19" s="59">
        <f>IF(F19=0,0,AVERAGE(G19:L19))</f>
        <v>0</v>
      </c>
    </row>
    <row r="20" spans="1:12" s="54" customFormat="1" ht="33" customHeight="1" thickBot="1">
      <c r="A20" s="31" t="s">
        <v>16</v>
      </c>
      <c r="B20" s="25"/>
      <c r="C20" s="25"/>
      <c r="D20" s="95"/>
      <c r="E20" s="33"/>
      <c r="F20" s="25"/>
      <c r="G20" s="69"/>
      <c r="H20" s="78"/>
      <c r="I20" s="78"/>
      <c r="J20" s="78"/>
      <c r="K20" s="78"/>
      <c r="L20" s="79"/>
    </row>
    <row r="21" spans="1:14" s="1" customFormat="1" ht="13.5" thickBot="1">
      <c r="A21" s="34" t="s">
        <v>1</v>
      </c>
      <c r="B21" s="26" t="s">
        <v>2</v>
      </c>
      <c r="C21" s="85" t="s">
        <v>3</v>
      </c>
      <c r="D21" s="96"/>
      <c r="E21" s="83" t="s">
        <v>4</v>
      </c>
      <c r="F21" s="26" t="s">
        <v>5</v>
      </c>
      <c r="G21" s="70" t="s">
        <v>8</v>
      </c>
      <c r="H21" s="18" t="s">
        <v>6</v>
      </c>
      <c r="I21" s="18" t="s">
        <v>7</v>
      </c>
      <c r="J21" s="18" t="s">
        <v>9</v>
      </c>
      <c r="K21" s="18"/>
      <c r="L21" s="19"/>
      <c r="M21" s="58" t="s">
        <v>11</v>
      </c>
      <c r="N21" s="58" t="s">
        <v>12</v>
      </c>
    </row>
    <row r="22" spans="1:14" s="138" customFormat="1" ht="12.75">
      <c r="A22" s="129" t="s">
        <v>64</v>
      </c>
      <c r="B22" s="130" t="s">
        <v>6</v>
      </c>
      <c r="C22" s="131" t="s">
        <v>13</v>
      </c>
      <c r="D22" s="132" t="s">
        <v>48</v>
      </c>
      <c r="E22" s="129">
        <f>Best3</f>
        <v>119</v>
      </c>
      <c r="F22" s="130">
        <f>COUNT(G22:L22)</f>
        <v>3</v>
      </c>
      <c r="G22" s="133">
        <v>39</v>
      </c>
      <c r="H22" s="134"/>
      <c r="I22" s="134">
        <v>40</v>
      </c>
      <c r="J22" s="134">
        <v>40</v>
      </c>
      <c r="K22" s="134"/>
      <c r="L22" s="135"/>
      <c r="M22" s="143"/>
      <c r="N22" s="137">
        <f>IF(F22=0,0,AVERAGE(G22:L22))</f>
        <v>39.666666666666664</v>
      </c>
    </row>
    <row r="23" spans="1:14" s="138" customFormat="1" ht="12.75">
      <c r="A23" s="129" t="s">
        <v>100</v>
      </c>
      <c r="B23" s="130" t="s">
        <v>10</v>
      </c>
      <c r="C23" s="131" t="s">
        <v>13</v>
      </c>
      <c r="D23" s="132" t="s">
        <v>48</v>
      </c>
      <c r="E23" s="129">
        <f>Best3</f>
        <v>115</v>
      </c>
      <c r="F23" s="130">
        <f>COUNT(G23:L23)</f>
        <v>3</v>
      </c>
      <c r="G23" s="144"/>
      <c r="H23" s="145">
        <v>40</v>
      </c>
      <c r="I23" s="145">
        <v>36</v>
      </c>
      <c r="J23" s="145">
        <v>39</v>
      </c>
      <c r="K23" s="145"/>
      <c r="L23" s="146"/>
      <c r="M23" s="136"/>
      <c r="N23" s="137">
        <f>IF(F23=0,0,AVERAGE(G23:L23))</f>
        <v>38.333333333333336</v>
      </c>
    </row>
    <row r="24" spans="1:14" s="138" customFormat="1" ht="12.75">
      <c r="A24" s="129" t="s">
        <v>63</v>
      </c>
      <c r="B24" s="130" t="s">
        <v>10</v>
      </c>
      <c r="C24" s="131" t="s">
        <v>13</v>
      </c>
      <c r="D24" s="132" t="s">
        <v>48</v>
      </c>
      <c r="E24" s="129">
        <f>Best3</f>
        <v>113</v>
      </c>
      <c r="F24" s="130">
        <f>COUNT(G24:L24)</f>
        <v>4</v>
      </c>
      <c r="G24" s="133">
        <v>37</v>
      </c>
      <c r="H24" s="134">
        <v>37</v>
      </c>
      <c r="I24" s="134">
        <v>38</v>
      </c>
      <c r="J24" s="134">
        <v>38</v>
      </c>
      <c r="K24" s="134"/>
      <c r="L24" s="135"/>
      <c r="M24" s="136"/>
      <c r="N24" s="137">
        <f>IF(F24=0,0,AVERAGE(G24:L24))</f>
        <v>37.5</v>
      </c>
    </row>
    <row r="25" spans="1:14" s="109" customFormat="1" ht="12.75">
      <c r="A25" s="35" t="s">
        <v>73</v>
      </c>
      <c r="B25" s="27" t="s">
        <v>8</v>
      </c>
      <c r="C25" s="36" t="s">
        <v>13</v>
      </c>
      <c r="D25" s="93" t="s">
        <v>48</v>
      </c>
      <c r="E25" s="35">
        <f>Best3</f>
        <v>102</v>
      </c>
      <c r="F25" s="27">
        <f>COUNT(G25:L25)</f>
        <v>3</v>
      </c>
      <c r="G25" s="73">
        <v>33</v>
      </c>
      <c r="H25" s="7">
        <v>34</v>
      </c>
      <c r="I25" s="7"/>
      <c r="J25" s="114">
        <v>35</v>
      </c>
      <c r="K25" s="7"/>
      <c r="L25" s="106"/>
      <c r="M25" s="61"/>
      <c r="N25" s="108">
        <f>IF(F25=0,0,AVERAGE(G25:L25))</f>
        <v>34</v>
      </c>
    </row>
    <row r="26" spans="1:14" s="109" customFormat="1" ht="12.75">
      <c r="A26" s="35" t="s">
        <v>75</v>
      </c>
      <c r="B26" s="27" t="s">
        <v>10</v>
      </c>
      <c r="C26" s="36" t="s">
        <v>13</v>
      </c>
      <c r="D26" s="93" t="s">
        <v>47</v>
      </c>
      <c r="E26" s="35">
        <f>Best3</f>
        <v>91</v>
      </c>
      <c r="F26" s="27">
        <f>COUNT(G26:L26)</f>
        <v>3</v>
      </c>
      <c r="G26" s="90">
        <v>28</v>
      </c>
      <c r="H26" s="125">
        <v>30</v>
      </c>
      <c r="I26" s="125"/>
      <c r="J26" s="125">
        <v>33</v>
      </c>
      <c r="K26" s="125"/>
      <c r="L26" s="126"/>
      <c r="M26" s="61"/>
      <c r="N26" s="108">
        <f>IF(F26=0,0,AVERAGE(G26:L26))</f>
        <v>30.333333333333332</v>
      </c>
    </row>
    <row r="27" spans="1:14" s="109" customFormat="1" ht="12.75">
      <c r="A27" s="35" t="s">
        <v>65</v>
      </c>
      <c r="B27" s="27" t="s">
        <v>6</v>
      </c>
      <c r="C27" s="36" t="s">
        <v>13</v>
      </c>
      <c r="D27" s="93" t="s">
        <v>45</v>
      </c>
      <c r="E27" s="35">
        <f>Best3</f>
        <v>90</v>
      </c>
      <c r="F27" s="27">
        <f>COUNT(G27:L27)</f>
        <v>4</v>
      </c>
      <c r="G27" s="111">
        <v>29</v>
      </c>
      <c r="H27" s="7">
        <v>31</v>
      </c>
      <c r="I27" s="7">
        <v>27</v>
      </c>
      <c r="J27" s="7">
        <v>30</v>
      </c>
      <c r="K27" s="7"/>
      <c r="L27" s="106"/>
      <c r="M27" s="61"/>
      <c r="N27" s="108">
        <f>IF(F27=0,0,AVERAGE(G27:L27))</f>
        <v>29.25</v>
      </c>
    </row>
    <row r="28" spans="1:14" s="109" customFormat="1" ht="12.75">
      <c r="A28" s="35" t="s">
        <v>106</v>
      </c>
      <c r="B28" s="27" t="s">
        <v>9</v>
      </c>
      <c r="C28" s="36" t="s">
        <v>13</v>
      </c>
      <c r="D28" s="93" t="s">
        <v>48</v>
      </c>
      <c r="E28" s="35">
        <f>Best3</f>
        <v>83</v>
      </c>
      <c r="F28" s="27">
        <f>COUNT(G28:L28)</f>
        <v>3</v>
      </c>
      <c r="G28" s="90"/>
      <c r="H28" s="91">
        <v>30</v>
      </c>
      <c r="I28" s="91">
        <v>27</v>
      </c>
      <c r="J28" s="91">
        <v>26</v>
      </c>
      <c r="K28" s="91"/>
      <c r="L28" s="113"/>
      <c r="M28" s="61"/>
      <c r="N28" s="108">
        <f>IF(F28=0,0,AVERAGE(G28:L28))</f>
        <v>27.666666666666668</v>
      </c>
    </row>
    <row r="29" spans="1:14" s="109" customFormat="1" ht="12.75">
      <c r="A29" s="35" t="s">
        <v>66</v>
      </c>
      <c r="B29" s="27" t="s">
        <v>9</v>
      </c>
      <c r="C29" s="36" t="s">
        <v>13</v>
      </c>
      <c r="D29" s="93" t="s">
        <v>45</v>
      </c>
      <c r="E29" s="35">
        <f>Best3</f>
        <v>80</v>
      </c>
      <c r="F29" s="27">
        <f>COUNT(G29:L29)</f>
        <v>3</v>
      </c>
      <c r="G29" s="90">
        <v>22</v>
      </c>
      <c r="H29" s="91">
        <v>29</v>
      </c>
      <c r="I29" s="91">
        <v>29</v>
      </c>
      <c r="J29" s="91"/>
      <c r="K29" s="91"/>
      <c r="L29" s="113"/>
      <c r="M29" s="61"/>
      <c r="N29" s="108">
        <f>IF(F29=0,0,AVERAGE(G29:L29))</f>
        <v>26.666666666666668</v>
      </c>
    </row>
    <row r="30" spans="1:19" s="109" customFormat="1" ht="12.75">
      <c r="A30" s="35" t="s">
        <v>62</v>
      </c>
      <c r="B30" s="27" t="s">
        <v>8</v>
      </c>
      <c r="C30" s="36" t="s">
        <v>13</v>
      </c>
      <c r="D30" s="93" t="s">
        <v>48</v>
      </c>
      <c r="E30" s="35">
        <f>Best3</f>
        <v>77</v>
      </c>
      <c r="F30" s="27">
        <f>COUNT(G30:L30)</f>
        <v>2</v>
      </c>
      <c r="G30" s="73">
        <v>38</v>
      </c>
      <c r="H30" s="7"/>
      <c r="I30" s="7">
        <v>39</v>
      </c>
      <c r="J30" s="7"/>
      <c r="K30" s="7"/>
      <c r="L30" s="106"/>
      <c r="M30" s="61"/>
      <c r="N30" s="108">
        <f>IF(F30=0,0,AVERAGE(G30:L30))</f>
        <v>38.5</v>
      </c>
      <c r="S30" s="121"/>
    </row>
    <row r="31" spans="1:14" s="1" customFormat="1" ht="12.75">
      <c r="A31" s="35" t="s">
        <v>124</v>
      </c>
      <c r="B31" s="27" t="s">
        <v>9</v>
      </c>
      <c r="C31" s="36" t="s">
        <v>13</v>
      </c>
      <c r="D31" s="93" t="s">
        <v>48</v>
      </c>
      <c r="E31" s="35">
        <f>Best3</f>
        <v>74</v>
      </c>
      <c r="F31" s="27">
        <f>COUNT(G31:L31)</f>
        <v>2</v>
      </c>
      <c r="G31" s="122"/>
      <c r="H31" s="123"/>
      <c r="I31" s="123">
        <v>37</v>
      </c>
      <c r="J31" s="123">
        <v>37</v>
      </c>
      <c r="K31" s="123"/>
      <c r="L31" s="124"/>
      <c r="M31" s="60"/>
      <c r="N31" s="59">
        <f>IF(F31=0,0,AVERAGE(G31:L31))</f>
        <v>37</v>
      </c>
    </row>
    <row r="32" spans="1:14" s="109" customFormat="1" ht="12.75">
      <c r="A32" s="35" t="s">
        <v>101</v>
      </c>
      <c r="B32" s="27" t="s">
        <v>6</v>
      </c>
      <c r="C32" s="36" t="s">
        <v>13</v>
      </c>
      <c r="D32" s="93" t="s">
        <v>48</v>
      </c>
      <c r="E32" s="35">
        <f>Best3</f>
        <v>71</v>
      </c>
      <c r="F32" s="27">
        <f>COUNT(G32:L32)</f>
        <v>2</v>
      </c>
      <c r="G32" s="111"/>
      <c r="H32" s="7">
        <v>39</v>
      </c>
      <c r="I32" s="7">
        <v>32</v>
      </c>
      <c r="J32" s="7"/>
      <c r="K32" s="7"/>
      <c r="L32" s="106"/>
      <c r="M32" s="61"/>
      <c r="N32" s="108">
        <f>IF(F32=0,0,AVERAGE(G32:L32))</f>
        <v>35.5</v>
      </c>
    </row>
    <row r="33" spans="1:14" s="109" customFormat="1" ht="12.75">
      <c r="A33" s="35" t="s">
        <v>70</v>
      </c>
      <c r="B33" s="27" t="s">
        <v>6</v>
      </c>
      <c r="C33" s="36" t="s">
        <v>13</v>
      </c>
      <c r="D33" s="93" t="s">
        <v>46</v>
      </c>
      <c r="E33" s="35">
        <f>Best3</f>
        <v>66</v>
      </c>
      <c r="F33" s="27">
        <f>COUNT(G33:L33)</f>
        <v>2</v>
      </c>
      <c r="G33" s="73">
        <v>34</v>
      </c>
      <c r="H33" s="7"/>
      <c r="I33" s="7"/>
      <c r="J33" s="114">
        <v>32</v>
      </c>
      <c r="K33" s="7"/>
      <c r="L33" s="106"/>
      <c r="M33" s="61"/>
      <c r="N33" s="108">
        <f>IF(F33=0,0,AVERAGE(G33:L33))</f>
        <v>33</v>
      </c>
    </row>
    <row r="34" spans="1:14" s="109" customFormat="1" ht="12.75">
      <c r="A34" s="35" t="s">
        <v>103</v>
      </c>
      <c r="B34" s="27" t="s">
        <v>8</v>
      </c>
      <c r="C34" s="36" t="s">
        <v>13</v>
      </c>
      <c r="D34" s="93" t="s">
        <v>46</v>
      </c>
      <c r="E34" s="35">
        <f>Best3</f>
        <v>61</v>
      </c>
      <c r="F34" s="27">
        <f>COUNT(G34:L34)</f>
        <v>2</v>
      </c>
      <c r="G34" s="73"/>
      <c r="H34" s="7">
        <v>32</v>
      </c>
      <c r="I34" s="7">
        <v>29</v>
      </c>
      <c r="J34" s="114"/>
      <c r="K34" s="7"/>
      <c r="L34" s="106"/>
      <c r="M34" s="61"/>
      <c r="N34" s="108">
        <f>IF(F34=0,0,AVERAGE(G34:L34))</f>
        <v>30.5</v>
      </c>
    </row>
    <row r="35" spans="1:14" s="1" customFormat="1" ht="12.75">
      <c r="A35" s="35" t="s">
        <v>71</v>
      </c>
      <c r="B35" s="27" t="s">
        <v>58</v>
      </c>
      <c r="C35" s="36" t="s">
        <v>13</v>
      </c>
      <c r="D35" s="93" t="s">
        <v>45</v>
      </c>
      <c r="E35" s="35">
        <f>Best3</f>
        <v>60</v>
      </c>
      <c r="F35" s="27">
        <f>COUNT(G35:L35)</f>
        <v>3</v>
      </c>
      <c r="G35" s="73">
        <v>31</v>
      </c>
      <c r="H35" s="7">
        <v>29</v>
      </c>
      <c r="I35" s="7">
        <v>0</v>
      </c>
      <c r="J35" s="7"/>
      <c r="K35" s="7"/>
      <c r="L35" s="106"/>
      <c r="M35" s="116"/>
      <c r="N35" s="59">
        <f>IF(F35=0,0,AVERAGE(G35:L35))</f>
        <v>20</v>
      </c>
    </row>
    <row r="36" spans="1:14" s="109" customFormat="1" ht="12.75">
      <c r="A36" s="35" t="s">
        <v>104</v>
      </c>
      <c r="B36" s="27" t="s">
        <v>9</v>
      </c>
      <c r="C36" s="36" t="s">
        <v>13</v>
      </c>
      <c r="D36" s="93" t="s">
        <v>48</v>
      </c>
      <c r="E36" s="35">
        <f>Best3</f>
        <v>56</v>
      </c>
      <c r="F36" s="27">
        <f>COUNT(G36:L36)</f>
        <v>3</v>
      </c>
      <c r="G36" s="127"/>
      <c r="H36" s="125">
        <v>28</v>
      </c>
      <c r="I36" s="125">
        <v>0</v>
      </c>
      <c r="J36" s="5">
        <v>28</v>
      </c>
      <c r="K36" s="125"/>
      <c r="L36" s="126"/>
      <c r="M36" s="61"/>
      <c r="N36" s="108">
        <f>IF(F36=0,0,AVERAGE(G36:L36))</f>
        <v>18.666666666666668</v>
      </c>
    </row>
    <row r="37" spans="1:14" s="109" customFormat="1" ht="12.75">
      <c r="A37" s="35" t="s">
        <v>129</v>
      </c>
      <c r="B37" s="27" t="s">
        <v>8</v>
      </c>
      <c r="C37" s="36" t="s">
        <v>13</v>
      </c>
      <c r="D37" s="93" t="s">
        <v>56</v>
      </c>
      <c r="E37" s="35">
        <f>Best3</f>
        <v>55</v>
      </c>
      <c r="F37" s="27">
        <f>COUNT(G37:L37)</f>
        <v>2</v>
      </c>
      <c r="G37" s="127"/>
      <c r="H37" s="125"/>
      <c r="I37" s="125">
        <v>24</v>
      </c>
      <c r="J37" s="125">
        <v>31</v>
      </c>
      <c r="K37" s="125"/>
      <c r="L37" s="126"/>
      <c r="M37" s="61"/>
      <c r="N37" s="108">
        <f>IF(F37=0,0,AVERAGE(G37:L37))</f>
        <v>27.5</v>
      </c>
    </row>
    <row r="38" spans="1:14" s="109" customFormat="1" ht="12.75">
      <c r="A38" s="35" t="s">
        <v>68</v>
      </c>
      <c r="B38" s="27" t="s">
        <v>15</v>
      </c>
      <c r="C38" s="36" t="s">
        <v>13</v>
      </c>
      <c r="D38" s="93" t="s">
        <v>45</v>
      </c>
      <c r="E38" s="35">
        <f>Best3</f>
        <v>55</v>
      </c>
      <c r="F38" s="27">
        <f>COUNT(G38:L38)</f>
        <v>2</v>
      </c>
      <c r="G38" s="73">
        <v>27</v>
      </c>
      <c r="H38" s="7"/>
      <c r="I38" s="7">
        <v>28</v>
      </c>
      <c r="J38" s="7"/>
      <c r="K38" s="7"/>
      <c r="L38" s="106"/>
      <c r="M38" s="116"/>
      <c r="N38" s="108">
        <f>IF(F38=0,0,AVERAGE(G38:L38))</f>
        <v>27.5</v>
      </c>
    </row>
    <row r="39" spans="1:14" s="109" customFormat="1" ht="12.75">
      <c r="A39" s="35" t="s">
        <v>108</v>
      </c>
      <c r="B39" s="27" t="s">
        <v>6</v>
      </c>
      <c r="C39" s="36" t="s">
        <v>13</v>
      </c>
      <c r="D39" s="93" t="s">
        <v>47</v>
      </c>
      <c r="E39" s="35">
        <f>Best3</f>
        <v>55</v>
      </c>
      <c r="F39" s="27">
        <f>COUNT(G39:L39)</f>
        <v>2</v>
      </c>
      <c r="G39" s="90"/>
      <c r="H39" s="91">
        <v>27</v>
      </c>
      <c r="I39" s="91">
        <v>28</v>
      </c>
      <c r="J39" s="91"/>
      <c r="K39" s="91"/>
      <c r="L39" s="113"/>
      <c r="M39" s="117"/>
      <c r="N39" s="108">
        <f>IF(F39=0,0,AVERAGE(G39:L39))</f>
        <v>27.5</v>
      </c>
    </row>
    <row r="40" spans="1:14" s="109" customFormat="1" ht="12.75">
      <c r="A40" s="35" t="s">
        <v>105</v>
      </c>
      <c r="B40" s="27" t="s">
        <v>7</v>
      </c>
      <c r="C40" s="36" t="s">
        <v>13</v>
      </c>
      <c r="D40" s="93" t="s">
        <v>45</v>
      </c>
      <c r="E40" s="35">
        <f>Best3</f>
        <v>52</v>
      </c>
      <c r="F40" s="27">
        <f>COUNT(G40:L40)</f>
        <v>2</v>
      </c>
      <c r="G40" s="127"/>
      <c r="H40" s="125">
        <v>27</v>
      </c>
      <c r="I40" s="125">
        <v>25</v>
      </c>
      <c r="J40" s="125"/>
      <c r="K40" s="125"/>
      <c r="L40" s="126"/>
      <c r="M40" s="61"/>
      <c r="N40" s="108">
        <f>IF(F40=0,0,AVERAGE(G40:L40))</f>
        <v>26</v>
      </c>
    </row>
    <row r="41" spans="1:14" s="1" customFormat="1" ht="12.75">
      <c r="A41" s="35" t="s">
        <v>111</v>
      </c>
      <c r="B41" s="27" t="s">
        <v>110</v>
      </c>
      <c r="C41" s="36" t="s">
        <v>13</v>
      </c>
      <c r="D41" s="93" t="s">
        <v>46</v>
      </c>
      <c r="E41" s="35">
        <f>Best3</f>
        <v>46</v>
      </c>
      <c r="F41" s="27">
        <f>COUNT(G41:L41)</f>
        <v>2</v>
      </c>
      <c r="G41" s="90"/>
      <c r="H41" s="91">
        <v>24</v>
      </c>
      <c r="I41" s="91"/>
      <c r="J41" s="91">
        <v>22</v>
      </c>
      <c r="K41" s="91"/>
      <c r="L41" s="113"/>
      <c r="M41" s="60"/>
      <c r="N41" s="59">
        <f>IF(F41=0,0,AVERAGE(G41:L41))</f>
        <v>23</v>
      </c>
    </row>
    <row r="42" spans="1:14" s="1" customFormat="1" ht="12.75">
      <c r="A42" s="35" t="s">
        <v>74</v>
      </c>
      <c r="B42" s="27" t="s">
        <v>9</v>
      </c>
      <c r="C42" s="36" t="s">
        <v>13</v>
      </c>
      <c r="D42" s="93" t="s">
        <v>57</v>
      </c>
      <c r="E42" s="35">
        <f>Best3</f>
        <v>44</v>
      </c>
      <c r="F42" s="27">
        <f>COUNT(G42:L42)</f>
        <v>2</v>
      </c>
      <c r="G42" s="90">
        <v>21</v>
      </c>
      <c r="H42" s="91"/>
      <c r="I42" s="91"/>
      <c r="J42" s="91">
        <v>23</v>
      </c>
      <c r="K42" s="91"/>
      <c r="L42" s="113"/>
      <c r="M42" s="117"/>
      <c r="N42" s="59">
        <f>IF(F42=0,0,AVERAGE(G42:L42))</f>
        <v>22</v>
      </c>
    </row>
    <row r="43" spans="1:14" s="1" customFormat="1" ht="12.75">
      <c r="A43" s="35" t="s">
        <v>76</v>
      </c>
      <c r="B43" s="27" t="s">
        <v>10</v>
      </c>
      <c r="C43" s="36" t="s">
        <v>13</v>
      </c>
      <c r="D43" s="93" t="s">
        <v>56</v>
      </c>
      <c r="E43" s="35">
        <f>Best3</f>
        <v>43</v>
      </c>
      <c r="F43" s="27">
        <f>COUNT(G43:L43)</f>
        <v>3</v>
      </c>
      <c r="G43" s="90">
        <v>19</v>
      </c>
      <c r="H43" s="91"/>
      <c r="I43" s="91">
        <v>0</v>
      </c>
      <c r="J43" s="91">
        <v>24</v>
      </c>
      <c r="K43" s="91"/>
      <c r="L43" s="113"/>
      <c r="M43" s="60"/>
      <c r="N43" s="59">
        <f>IF(F43=0,0,AVERAGE(G43:L43))</f>
        <v>14.333333333333334</v>
      </c>
    </row>
    <row r="44" spans="1:14" s="1" customFormat="1" ht="12.75">
      <c r="A44" s="35" t="s">
        <v>95</v>
      </c>
      <c r="B44" s="27" t="s">
        <v>8</v>
      </c>
      <c r="C44" s="36" t="s">
        <v>13</v>
      </c>
      <c r="D44" s="93" t="s">
        <v>48</v>
      </c>
      <c r="E44" s="35">
        <f>Best3</f>
        <v>41</v>
      </c>
      <c r="F44" s="27">
        <f>COUNT(G44:L44)</f>
        <v>3</v>
      </c>
      <c r="G44" s="71">
        <v>18</v>
      </c>
      <c r="H44" s="128">
        <v>23</v>
      </c>
      <c r="I44" s="5">
        <v>0</v>
      </c>
      <c r="J44" s="5"/>
      <c r="K44" s="5"/>
      <c r="L44" s="9"/>
      <c r="M44" s="119"/>
      <c r="N44" s="59">
        <f>IF(F44=0,0,AVERAGE(G44:L44))</f>
        <v>13.666666666666666</v>
      </c>
    </row>
    <row r="45" spans="1:14" s="109" customFormat="1" ht="12.75">
      <c r="A45" s="35" t="s">
        <v>67</v>
      </c>
      <c r="B45" s="27" t="s">
        <v>8</v>
      </c>
      <c r="C45" s="36" t="s">
        <v>13</v>
      </c>
      <c r="D45" s="93" t="s">
        <v>47</v>
      </c>
      <c r="E45" s="35">
        <f>Best3</f>
        <v>38</v>
      </c>
      <c r="F45" s="27">
        <f>COUNT(G45:L45)</f>
        <v>2</v>
      </c>
      <c r="G45" s="73">
        <v>0</v>
      </c>
      <c r="H45" s="7">
        <v>38</v>
      </c>
      <c r="I45" s="7"/>
      <c r="J45" s="114"/>
      <c r="K45" s="7"/>
      <c r="L45" s="106"/>
      <c r="M45" s="61"/>
      <c r="N45" s="108">
        <f>IF(F45=0,0,AVERAGE(G45:L45))</f>
        <v>19</v>
      </c>
    </row>
    <row r="46" spans="1:14" s="109" customFormat="1" ht="12.75">
      <c r="A46" s="35" t="s">
        <v>102</v>
      </c>
      <c r="B46" s="27" t="s">
        <v>58</v>
      </c>
      <c r="C46" s="36" t="s">
        <v>13</v>
      </c>
      <c r="D46" s="93" t="s">
        <v>47</v>
      </c>
      <c r="E46" s="35">
        <f>Best3</f>
        <v>35</v>
      </c>
      <c r="F46" s="27">
        <f>COUNT(G46:L46)</f>
        <v>1</v>
      </c>
      <c r="G46" s="73"/>
      <c r="H46" s="7">
        <v>35</v>
      </c>
      <c r="I46" s="7"/>
      <c r="J46" s="114"/>
      <c r="K46" s="7"/>
      <c r="L46" s="106"/>
      <c r="M46" s="116"/>
      <c r="N46" s="108">
        <f>IF(F46=0,0,AVERAGE(G46:L46))</f>
        <v>35</v>
      </c>
    </row>
    <row r="47" spans="1:14" s="109" customFormat="1" ht="12.75">
      <c r="A47" s="35" t="s">
        <v>69</v>
      </c>
      <c r="B47" s="27" t="s">
        <v>8</v>
      </c>
      <c r="C47" s="36" t="s">
        <v>13</v>
      </c>
      <c r="D47" s="93" t="s">
        <v>47</v>
      </c>
      <c r="E47" s="35">
        <f>Best3</f>
        <v>35</v>
      </c>
      <c r="F47" s="27">
        <f>COUNT(G47:L47)</f>
        <v>1</v>
      </c>
      <c r="G47" s="73">
        <v>35</v>
      </c>
      <c r="H47" s="7"/>
      <c r="I47" s="7"/>
      <c r="J47" s="114"/>
      <c r="K47" s="7"/>
      <c r="L47" s="106"/>
      <c r="M47" s="61"/>
      <c r="N47" s="108">
        <f>IF(F47=0,0,AVERAGE(G47:L47))</f>
        <v>35</v>
      </c>
    </row>
    <row r="48" spans="1:14" s="109" customFormat="1" ht="12.75">
      <c r="A48" s="35" t="s">
        <v>127</v>
      </c>
      <c r="B48" s="27" t="s">
        <v>9</v>
      </c>
      <c r="C48" s="36" t="s">
        <v>13</v>
      </c>
      <c r="D48" s="93" t="s">
        <v>48</v>
      </c>
      <c r="E48" s="35">
        <f>Best3</f>
        <v>30</v>
      </c>
      <c r="F48" s="27">
        <f>COUNT(G48:L48)</f>
        <v>1</v>
      </c>
      <c r="G48" s="73"/>
      <c r="H48" s="7"/>
      <c r="I48" s="7">
        <v>30</v>
      </c>
      <c r="J48" s="7"/>
      <c r="K48" s="7"/>
      <c r="L48" s="106"/>
      <c r="M48" s="61"/>
      <c r="N48" s="108">
        <f>IF(F48=0,0,AVERAGE(G48:L48))</f>
        <v>30</v>
      </c>
    </row>
    <row r="49" spans="1:14" s="1" customFormat="1" ht="12.75">
      <c r="A49" s="35" t="s">
        <v>72</v>
      </c>
      <c r="B49" s="27" t="s">
        <v>8</v>
      </c>
      <c r="C49" s="36" t="s">
        <v>13</v>
      </c>
      <c r="D49" s="93" t="s">
        <v>48</v>
      </c>
      <c r="E49" s="35">
        <f>Best3</f>
        <v>29</v>
      </c>
      <c r="F49" s="27">
        <f>COUNT(G49:L49)</f>
        <v>1</v>
      </c>
      <c r="G49" s="90">
        <v>29</v>
      </c>
      <c r="H49" s="91"/>
      <c r="I49" s="91"/>
      <c r="J49" s="91"/>
      <c r="K49" s="91"/>
      <c r="L49" s="113"/>
      <c r="M49" s="60"/>
      <c r="N49" s="59">
        <f>IF(F49=0,0,AVERAGE(G49:L49))</f>
        <v>29</v>
      </c>
    </row>
    <row r="50" spans="1:14" s="109" customFormat="1" ht="12.75">
      <c r="A50" s="35" t="s">
        <v>85</v>
      </c>
      <c r="B50" s="27" t="s">
        <v>15</v>
      </c>
      <c r="C50" s="36" t="s">
        <v>13</v>
      </c>
      <c r="D50" s="93" t="s">
        <v>48</v>
      </c>
      <c r="E50" s="35">
        <f>Best3</f>
        <v>28</v>
      </c>
      <c r="F50" s="27">
        <f>COUNT(G50:L50)</f>
        <v>1</v>
      </c>
      <c r="G50" s="73">
        <v>28</v>
      </c>
      <c r="H50" s="7"/>
      <c r="I50" s="7"/>
      <c r="J50" s="114"/>
      <c r="K50" s="7"/>
      <c r="L50" s="106"/>
      <c r="M50" s="116"/>
      <c r="N50" s="108">
        <f>IF(F50=0,0,AVERAGE(G50:L50))</f>
        <v>28</v>
      </c>
    </row>
    <row r="51" spans="1:14" s="109" customFormat="1" ht="12.75">
      <c r="A51" s="35" t="s">
        <v>88</v>
      </c>
      <c r="B51" s="27" t="s">
        <v>6</v>
      </c>
      <c r="C51" s="36" t="s">
        <v>13</v>
      </c>
      <c r="D51" s="93" t="s">
        <v>46</v>
      </c>
      <c r="E51" s="35">
        <f>Best3</f>
        <v>26</v>
      </c>
      <c r="F51" s="27">
        <f>COUNT(G51:L51)</f>
        <v>1</v>
      </c>
      <c r="G51" s="90">
        <v>26</v>
      </c>
      <c r="H51" s="91"/>
      <c r="I51" s="91"/>
      <c r="J51" s="91"/>
      <c r="K51" s="91"/>
      <c r="L51" s="113"/>
      <c r="M51" s="117"/>
      <c r="N51" s="108">
        <f>IF(F51=0,0,AVERAGE(G51:L51))</f>
        <v>26</v>
      </c>
    </row>
    <row r="52" spans="1:14" s="1" customFormat="1" ht="12.75">
      <c r="A52" s="35" t="s">
        <v>109</v>
      </c>
      <c r="B52" s="27" t="s">
        <v>110</v>
      </c>
      <c r="C52" s="36" t="s">
        <v>13</v>
      </c>
      <c r="D52" s="93" t="s">
        <v>45</v>
      </c>
      <c r="E52" s="35">
        <f>Best3</f>
        <v>26</v>
      </c>
      <c r="F52" s="27">
        <f>COUNT(G52:L52)</f>
        <v>1</v>
      </c>
      <c r="G52" s="90"/>
      <c r="H52" s="91">
        <v>26</v>
      </c>
      <c r="I52" s="91"/>
      <c r="J52" s="91"/>
      <c r="K52" s="91"/>
      <c r="L52" s="113"/>
      <c r="M52" s="117"/>
      <c r="N52" s="59">
        <f>IF(F52=0,0,AVERAGE(G52:L52))</f>
        <v>26</v>
      </c>
    </row>
    <row r="53" spans="1:14" s="109" customFormat="1" ht="12.75">
      <c r="A53" s="35" t="s">
        <v>90</v>
      </c>
      <c r="B53" s="27" t="s">
        <v>7</v>
      </c>
      <c r="C53" s="36" t="s">
        <v>13</v>
      </c>
      <c r="D53" s="93" t="s">
        <v>46</v>
      </c>
      <c r="E53" s="35">
        <f>Best3</f>
        <v>24</v>
      </c>
      <c r="F53" s="27">
        <f>COUNT(G53:L53)</f>
        <v>1</v>
      </c>
      <c r="G53" s="90">
        <v>24</v>
      </c>
      <c r="H53" s="91"/>
      <c r="I53" s="91"/>
      <c r="J53" s="118"/>
      <c r="K53" s="91"/>
      <c r="L53" s="113"/>
      <c r="M53" s="117"/>
      <c r="N53" s="108">
        <f>IF(F53=0,0,AVERAGE(G53:L53))</f>
        <v>24</v>
      </c>
    </row>
    <row r="54" spans="1:14" s="109" customFormat="1" ht="12.75">
      <c r="A54" s="35" t="s">
        <v>91</v>
      </c>
      <c r="B54" s="27" t="s">
        <v>9</v>
      </c>
      <c r="C54" s="36" t="s">
        <v>13</v>
      </c>
      <c r="D54" s="93" t="s">
        <v>46</v>
      </c>
      <c r="E54" s="35">
        <f>Best3</f>
        <v>23</v>
      </c>
      <c r="F54" s="27">
        <f>COUNT(G54:L54)</f>
        <v>1</v>
      </c>
      <c r="G54" s="90">
        <v>23</v>
      </c>
      <c r="H54" s="91"/>
      <c r="I54" s="91"/>
      <c r="J54" s="91"/>
      <c r="K54" s="91"/>
      <c r="L54" s="113"/>
      <c r="M54" s="61"/>
      <c r="N54" s="108">
        <f>IF(F54=0,0,AVERAGE(G54:L54))</f>
        <v>23</v>
      </c>
    </row>
    <row r="55" spans="1:14" s="109" customFormat="1" ht="12.75">
      <c r="A55" s="35" t="s">
        <v>132</v>
      </c>
      <c r="B55" s="27" t="s">
        <v>7</v>
      </c>
      <c r="C55" s="36" t="s">
        <v>13</v>
      </c>
      <c r="D55" s="93" t="s">
        <v>45</v>
      </c>
      <c r="E55" s="35">
        <f>Best3</f>
        <v>21</v>
      </c>
      <c r="F55" s="27">
        <f>COUNT(G55:L55)</f>
        <v>2</v>
      </c>
      <c r="G55" s="90"/>
      <c r="H55" s="91"/>
      <c r="I55" s="91">
        <v>0</v>
      </c>
      <c r="J55" s="118">
        <v>21</v>
      </c>
      <c r="K55" s="91"/>
      <c r="L55" s="113"/>
      <c r="M55" s="117"/>
      <c r="N55" s="108">
        <f>IF(F55=0,0,AVERAGE(G55:L55))</f>
        <v>10.5</v>
      </c>
    </row>
    <row r="56" spans="1:14" s="109" customFormat="1" ht="12.75">
      <c r="A56" s="35" t="s">
        <v>113</v>
      </c>
      <c r="B56" s="27" t="s">
        <v>6</v>
      </c>
      <c r="C56" s="36" t="s">
        <v>13</v>
      </c>
      <c r="D56" s="93" t="s">
        <v>45</v>
      </c>
      <c r="E56" s="35">
        <f>Best3</f>
        <v>21</v>
      </c>
      <c r="F56" s="27">
        <f>COUNT(G56:L56)</f>
        <v>2</v>
      </c>
      <c r="G56" s="90"/>
      <c r="H56" s="91">
        <v>21</v>
      </c>
      <c r="I56" s="91">
        <v>0</v>
      </c>
      <c r="J56" s="91"/>
      <c r="K56" s="91"/>
      <c r="L56" s="113"/>
      <c r="M56" s="117"/>
      <c r="N56" s="108">
        <f>IF(F56=0,0,AVERAGE(G56:L56))</f>
        <v>10.5</v>
      </c>
    </row>
    <row r="57" spans="1:14" s="109" customFormat="1" ht="12.75">
      <c r="A57" s="35" t="s">
        <v>120</v>
      </c>
      <c r="B57" s="27" t="s">
        <v>15</v>
      </c>
      <c r="C57" s="36" t="s">
        <v>13</v>
      </c>
      <c r="D57" s="93" t="s">
        <v>47</v>
      </c>
      <c r="E57" s="35">
        <f>Best3</f>
        <v>20</v>
      </c>
      <c r="F57" s="27">
        <f>COUNT(G57:L57)</f>
        <v>1</v>
      </c>
      <c r="G57" s="71"/>
      <c r="H57" s="8">
        <v>20</v>
      </c>
      <c r="I57" s="8"/>
      <c r="J57" s="8"/>
      <c r="K57" s="8"/>
      <c r="L57" s="17"/>
      <c r="M57" s="117"/>
      <c r="N57" s="108">
        <f>IF(F57=0,0,AVERAGE(G57:L57))</f>
        <v>20</v>
      </c>
    </row>
    <row r="58" spans="1:20" s="109" customFormat="1" ht="12.75">
      <c r="A58" s="35" t="s">
        <v>136</v>
      </c>
      <c r="B58" s="27" t="s">
        <v>7</v>
      </c>
      <c r="C58" s="36" t="s">
        <v>13</v>
      </c>
      <c r="D58" s="93" t="s">
        <v>47</v>
      </c>
      <c r="E58" s="35">
        <f>Best3</f>
        <v>18</v>
      </c>
      <c r="F58" s="27">
        <f>COUNT(G58:L58)</f>
        <v>1</v>
      </c>
      <c r="G58" s="112"/>
      <c r="H58" s="8"/>
      <c r="I58" s="8">
        <v>18</v>
      </c>
      <c r="J58" s="8"/>
      <c r="K58" s="8"/>
      <c r="L58" s="17"/>
      <c r="M58" s="119"/>
      <c r="N58" s="108">
        <f>IF(F58=0,0,AVERAGE(G58:L58))</f>
        <v>18</v>
      </c>
      <c r="T58" s="120"/>
    </row>
    <row r="59" spans="1:14" s="109" customFormat="1" ht="12.75">
      <c r="A59" s="35" t="s">
        <v>140</v>
      </c>
      <c r="B59" s="27" t="s">
        <v>6</v>
      </c>
      <c r="C59" s="36" t="s">
        <v>13</v>
      </c>
      <c r="D59" s="93" t="s">
        <v>141</v>
      </c>
      <c r="E59" s="35">
        <f>Best3</f>
        <v>0</v>
      </c>
      <c r="F59" s="27">
        <f>COUNT(G59:L59)</f>
        <v>1</v>
      </c>
      <c r="G59" s="90"/>
      <c r="H59" s="91"/>
      <c r="I59" s="91">
        <v>0</v>
      </c>
      <c r="J59" s="91"/>
      <c r="K59" s="91"/>
      <c r="L59" s="113"/>
      <c r="M59" s="117"/>
      <c r="N59" s="108">
        <f>IF(F59=0,0,AVERAGE(G59:L59))</f>
        <v>0</v>
      </c>
    </row>
    <row r="60" spans="1:14" s="109" customFormat="1" ht="12.75">
      <c r="A60" s="35" t="s">
        <v>133</v>
      </c>
      <c r="B60" s="27" t="s">
        <v>7</v>
      </c>
      <c r="C60" s="36" t="s">
        <v>13</v>
      </c>
      <c r="D60" s="93" t="s">
        <v>48</v>
      </c>
      <c r="E60" s="35">
        <f>Best3</f>
        <v>0</v>
      </c>
      <c r="F60" s="27">
        <f>COUNT(G60:L60)</f>
        <v>1</v>
      </c>
      <c r="G60" s="90"/>
      <c r="H60" s="91"/>
      <c r="I60" s="91">
        <v>0</v>
      </c>
      <c r="J60" s="118"/>
      <c r="K60" s="91"/>
      <c r="L60" s="113"/>
      <c r="M60" s="117"/>
      <c r="N60" s="108">
        <f>IF(F60=0,0,AVERAGE(G60:L60))</f>
        <v>0</v>
      </c>
    </row>
    <row r="61" spans="1:14" s="1" customFormat="1" ht="13.5" thickBot="1">
      <c r="A61" s="39"/>
      <c r="B61" s="28"/>
      <c r="C61" s="38"/>
      <c r="D61" s="97"/>
      <c r="E61" s="35"/>
      <c r="F61" s="27"/>
      <c r="G61" s="74"/>
      <c r="H61" s="12"/>
      <c r="I61" s="107"/>
      <c r="J61" s="107"/>
      <c r="K61" s="12"/>
      <c r="L61" s="13"/>
      <c r="M61" s="60"/>
      <c r="N61" s="59">
        <f>IF(F61=0,0,AVERAGE(G61:L61))</f>
        <v>0</v>
      </c>
    </row>
    <row r="62" spans="1:12" s="54" customFormat="1" ht="45" customHeight="1" thickBot="1">
      <c r="A62" s="31" t="s">
        <v>17</v>
      </c>
      <c r="B62" s="25"/>
      <c r="C62" s="25"/>
      <c r="D62" s="95"/>
      <c r="E62" s="33"/>
      <c r="F62" s="25"/>
      <c r="G62" s="69"/>
      <c r="H62" s="78"/>
      <c r="I62" s="78"/>
      <c r="J62" s="78"/>
      <c r="K62" s="78"/>
      <c r="L62" s="79"/>
    </row>
    <row r="63" spans="1:14" s="1" customFormat="1" ht="13.5" thickBot="1">
      <c r="A63" s="34" t="s">
        <v>1</v>
      </c>
      <c r="B63" s="26" t="s">
        <v>2</v>
      </c>
      <c r="C63" s="85" t="s">
        <v>3</v>
      </c>
      <c r="D63" s="96"/>
      <c r="E63" s="83" t="s">
        <v>4</v>
      </c>
      <c r="F63" s="26" t="s">
        <v>5</v>
      </c>
      <c r="G63" s="70" t="s">
        <v>8</v>
      </c>
      <c r="H63" s="18" t="s">
        <v>6</v>
      </c>
      <c r="I63" s="18" t="s">
        <v>7</v>
      </c>
      <c r="J63" s="18" t="s">
        <v>9</v>
      </c>
      <c r="K63" s="18"/>
      <c r="L63" s="19"/>
      <c r="M63" s="58" t="s">
        <v>11</v>
      </c>
      <c r="N63" s="58" t="s">
        <v>12</v>
      </c>
    </row>
    <row r="64" spans="1:14" s="109" customFormat="1" ht="12.75">
      <c r="A64" s="35" t="s">
        <v>116</v>
      </c>
      <c r="B64" s="27" t="s">
        <v>6</v>
      </c>
      <c r="C64" s="36" t="s">
        <v>18</v>
      </c>
      <c r="D64" s="93" t="s">
        <v>117</v>
      </c>
      <c r="E64" s="35">
        <f>Best3</f>
        <v>0</v>
      </c>
      <c r="F64" s="27">
        <f>COUNT(G64:L64)</f>
        <v>1</v>
      </c>
      <c r="G64" s="71"/>
      <c r="H64" s="8">
        <v>0</v>
      </c>
      <c r="I64" s="8"/>
      <c r="J64" s="8"/>
      <c r="K64" s="8"/>
      <c r="L64" s="17"/>
      <c r="M64" s="61"/>
      <c r="N64" s="108">
        <f>IF(F64=0,0,AVERAGE(G64:L64))</f>
        <v>0</v>
      </c>
    </row>
    <row r="65" spans="1:14" s="109" customFormat="1" ht="12.75">
      <c r="A65" s="35" t="s">
        <v>139</v>
      </c>
      <c r="B65" s="27" t="s">
        <v>15</v>
      </c>
      <c r="C65" s="36" t="s">
        <v>18</v>
      </c>
      <c r="D65" s="93" t="s">
        <v>143</v>
      </c>
      <c r="E65" s="35">
        <f>Best3</f>
        <v>0</v>
      </c>
      <c r="F65" s="27">
        <f>COUNT(G65:L65)</f>
        <v>1</v>
      </c>
      <c r="G65" s="71"/>
      <c r="H65" s="8"/>
      <c r="I65" s="8">
        <v>0</v>
      </c>
      <c r="J65" s="8"/>
      <c r="K65" s="8"/>
      <c r="L65" s="17"/>
      <c r="M65" s="119"/>
      <c r="N65" s="108">
        <f>IF(F65=0,0,AVERAGE(G65:L65))</f>
        <v>0</v>
      </c>
    </row>
    <row r="66" spans="1:14" s="1" customFormat="1" ht="13.5" thickBot="1">
      <c r="A66" s="35"/>
      <c r="B66" s="27"/>
      <c r="C66" s="36"/>
      <c r="D66" s="93"/>
      <c r="E66" s="35"/>
      <c r="F66" s="27"/>
      <c r="G66" s="90"/>
      <c r="H66" s="4"/>
      <c r="I66" s="104"/>
      <c r="J66" s="105"/>
      <c r="K66" s="5"/>
      <c r="L66" s="9"/>
      <c r="M66" s="60"/>
      <c r="N66" s="59">
        <f>IF(F66=0,0,AVERAGE(G66:L66))</f>
        <v>0</v>
      </c>
    </row>
    <row r="67" spans="1:12" s="54" customFormat="1" ht="33" customHeight="1" thickBot="1">
      <c r="A67" s="31" t="s">
        <v>19</v>
      </c>
      <c r="B67" s="25"/>
      <c r="C67" s="25"/>
      <c r="D67" s="95"/>
      <c r="E67" s="33"/>
      <c r="F67" s="25"/>
      <c r="G67" s="69"/>
      <c r="H67" s="78"/>
      <c r="I67" s="78"/>
      <c r="J67" s="78"/>
      <c r="K67" s="78"/>
      <c r="L67" s="79"/>
    </row>
    <row r="68" spans="1:14" s="1" customFormat="1" ht="13.5" thickBot="1">
      <c r="A68" s="34" t="s">
        <v>1</v>
      </c>
      <c r="B68" s="26" t="s">
        <v>2</v>
      </c>
      <c r="C68" s="85" t="s">
        <v>3</v>
      </c>
      <c r="D68" s="96"/>
      <c r="E68" s="83" t="s">
        <v>4</v>
      </c>
      <c r="F68" s="26" t="s">
        <v>5</v>
      </c>
      <c r="G68" s="70" t="s">
        <v>8</v>
      </c>
      <c r="H68" s="18" t="s">
        <v>6</v>
      </c>
      <c r="I68" s="18" t="s">
        <v>7</v>
      </c>
      <c r="J68" s="18" t="s">
        <v>9</v>
      </c>
      <c r="K68" s="18"/>
      <c r="L68" s="19"/>
      <c r="M68" s="58" t="s">
        <v>11</v>
      </c>
      <c r="N68" s="58" t="s">
        <v>12</v>
      </c>
    </row>
    <row r="69" spans="1:14" s="138" customFormat="1" ht="12.75">
      <c r="A69" s="129" t="s">
        <v>86</v>
      </c>
      <c r="B69" s="130" t="s">
        <v>6</v>
      </c>
      <c r="C69" s="131" t="s">
        <v>18</v>
      </c>
      <c r="D69" s="132" t="s">
        <v>44</v>
      </c>
      <c r="E69" s="129">
        <f aca="true" t="shared" si="0" ref="E69:E74">Best3</f>
        <v>95</v>
      </c>
      <c r="F69" s="130">
        <f aca="true" t="shared" si="1" ref="F69:F74">COUNT(G69:L69)</f>
        <v>3</v>
      </c>
      <c r="G69" s="147">
        <v>30</v>
      </c>
      <c r="H69" s="148"/>
      <c r="I69" s="134">
        <v>35</v>
      </c>
      <c r="J69" s="148">
        <v>30</v>
      </c>
      <c r="K69" s="148"/>
      <c r="L69" s="149"/>
      <c r="M69" s="136"/>
      <c r="N69" s="137">
        <f aca="true" t="shared" si="2" ref="N69:N75">IF(F69=0,0,AVERAGE(G69:L69))</f>
        <v>31.666666666666668</v>
      </c>
    </row>
    <row r="70" spans="1:14" s="109" customFormat="1" ht="12.75">
      <c r="A70" s="35" t="s">
        <v>94</v>
      </c>
      <c r="B70" s="27" t="s">
        <v>89</v>
      </c>
      <c r="C70" s="36" t="s">
        <v>18</v>
      </c>
      <c r="D70" s="93" t="s">
        <v>44</v>
      </c>
      <c r="E70" s="35">
        <f t="shared" si="0"/>
        <v>54</v>
      </c>
      <c r="F70" s="27">
        <f t="shared" si="1"/>
        <v>4</v>
      </c>
      <c r="G70" s="71">
        <v>17</v>
      </c>
      <c r="H70" s="8">
        <v>17</v>
      </c>
      <c r="I70" s="8">
        <v>15</v>
      </c>
      <c r="J70" s="8">
        <v>20</v>
      </c>
      <c r="K70" s="8"/>
      <c r="L70" s="17"/>
      <c r="M70" s="119"/>
      <c r="N70" s="108">
        <f t="shared" si="2"/>
        <v>17.25</v>
      </c>
    </row>
    <row r="71" spans="1:14" s="1" customFormat="1" ht="12.75">
      <c r="A71" s="35" t="s">
        <v>84</v>
      </c>
      <c r="B71" s="27" t="s">
        <v>89</v>
      </c>
      <c r="C71" s="36" t="s">
        <v>18</v>
      </c>
      <c r="D71" s="93" t="s">
        <v>44</v>
      </c>
      <c r="E71" s="35">
        <f t="shared" si="0"/>
        <v>36</v>
      </c>
      <c r="F71" s="27">
        <f t="shared" si="1"/>
        <v>1</v>
      </c>
      <c r="G71" s="73">
        <v>36</v>
      </c>
      <c r="H71" s="7"/>
      <c r="I71" s="7"/>
      <c r="J71" s="7"/>
      <c r="K71" s="7"/>
      <c r="L71" s="106"/>
      <c r="M71" s="60"/>
      <c r="N71" s="59">
        <f t="shared" si="2"/>
        <v>36</v>
      </c>
    </row>
    <row r="72" spans="1:14" s="1" customFormat="1" ht="12.75">
      <c r="A72" s="35" t="s">
        <v>125</v>
      </c>
      <c r="B72" s="27" t="s">
        <v>8</v>
      </c>
      <c r="C72" s="36" t="s">
        <v>18</v>
      </c>
      <c r="D72" s="93" t="s">
        <v>126</v>
      </c>
      <c r="E72" s="35">
        <f t="shared" si="0"/>
        <v>34</v>
      </c>
      <c r="F72" s="27">
        <f t="shared" si="1"/>
        <v>1</v>
      </c>
      <c r="G72" s="90"/>
      <c r="H72" s="91"/>
      <c r="I72" s="7">
        <v>34</v>
      </c>
      <c r="J72" s="91"/>
      <c r="K72" s="91"/>
      <c r="L72" s="113"/>
      <c r="M72" s="60"/>
      <c r="N72" s="59">
        <f t="shared" si="2"/>
        <v>34</v>
      </c>
    </row>
    <row r="73" spans="1:14" s="109" customFormat="1" ht="12.75">
      <c r="A73" s="35" t="s">
        <v>87</v>
      </c>
      <c r="B73" s="27" t="s">
        <v>89</v>
      </c>
      <c r="C73" s="36" t="s">
        <v>18</v>
      </c>
      <c r="D73" s="93" t="s">
        <v>44</v>
      </c>
      <c r="E73" s="35">
        <f t="shared" si="0"/>
        <v>27</v>
      </c>
      <c r="F73" s="27">
        <f t="shared" si="1"/>
        <v>1</v>
      </c>
      <c r="G73" s="90">
        <v>27</v>
      </c>
      <c r="H73" s="91"/>
      <c r="I73" s="91"/>
      <c r="J73" s="91"/>
      <c r="K73" s="91"/>
      <c r="L73" s="113"/>
      <c r="M73" s="61"/>
      <c r="N73" s="108">
        <f t="shared" si="2"/>
        <v>27</v>
      </c>
    </row>
    <row r="74" spans="1:14" s="109" customFormat="1" ht="12.75">
      <c r="A74" s="35" t="s">
        <v>134</v>
      </c>
      <c r="B74" s="27" t="s">
        <v>15</v>
      </c>
      <c r="C74" s="36" t="s">
        <v>18</v>
      </c>
      <c r="D74" s="93" t="s">
        <v>128</v>
      </c>
      <c r="E74" s="35">
        <f t="shared" si="0"/>
        <v>0</v>
      </c>
      <c r="F74" s="27">
        <f t="shared" si="1"/>
        <v>1</v>
      </c>
      <c r="G74" s="90"/>
      <c r="H74" s="91"/>
      <c r="I74" s="91">
        <v>0</v>
      </c>
      <c r="J74" s="91"/>
      <c r="K74" s="91"/>
      <c r="L74" s="113"/>
      <c r="M74" s="61"/>
      <c r="N74" s="108">
        <f t="shared" si="2"/>
        <v>0</v>
      </c>
    </row>
    <row r="75" spans="1:14" s="1" customFormat="1" ht="13.5" thickBot="1">
      <c r="A75" s="35"/>
      <c r="B75" s="27"/>
      <c r="C75" s="36"/>
      <c r="D75" s="93"/>
      <c r="E75" s="35"/>
      <c r="F75" s="27"/>
      <c r="G75" s="71"/>
      <c r="H75" s="8"/>
      <c r="I75" s="5"/>
      <c r="J75" s="5"/>
      <c r="K75" s="5"/>
      <c r="L75" s="9"/>
      <c r="M75" s="60"/>
      <c r="N75" s="59">
        <f t="shared" si="2"/>
        <v>0</v>
      </c>
    </row>
    <row r="76" spans="1:16" s="54" customFormat="1" ht="33" customHeight="1" thickBot="1">
      <c r="A76" s="31" t="s">
        <v>20</v>
      </c>
      <c r="B76" s="25"/>
      <c r="C76" s="25"/>
      <c r="D76" s="95"/>
      <c r="E76" s="33"/>
      <c r="F76" s="25"/>
      <c r="G76" s="69"/>
      <c r="H76" s="78"/>
      <c r="I76" s="78"/>
      <c r="J76" s="78"/>
      <c r="K76" s="78"/>
      <c r="L76" s="79"/>
      <c r="P76" s="110"/>
    </row>
    <row r="77" spans="1:14" s="1" customFormat="1" ht="13.5" thickBot="1">
      <c r="A77" s="34" t="s">
        <v>1</v>
      </c>
      <c r="B77" s="26" t="s">
        <v>2</v>
      </c>
      <c r="C77" s="85" t="s">
        <v>3</v>
      </c>
      <c r="D77" s="96"/>
      <c r="E77" s="83" t="s">
        <v>4</v>
      </c>
      <c r="F77" s="26" t="s">
        <v>5</v>
      </c>
      <c r="G77" s="70" t="s">
        <v>8</v>
      </c>
      <c r="H77" s="18" t="s">
        <v>6</v>
      </c>
      <c r="I77" s="18" t="s">
        <v>7</v>
      </c>
      <c r="J77" s="18" t="s">
        <v>9</v>
      </c>
      <c r="K77" s="18"/>
      <c r="L77" s="19"/>
      <c r="M77" s="58" t="s">
        <v>11</v>
      </c>
      <c r="N77" s="58" t="s">
        <v>12</v>
      </c>
    </row>
    <row r="78" spans="1:14" s="138" customFormat="1" ht="12.75">
      <c r="A78" s="129" t="s">
        <v>92</v>
      </c>
      <c r="B78" s="130" t="s">
        <v>10</v>
      </c>
      <c r="C78" s="131" t="s">
        <v>18</v>
      </c>
      <c r="D78" s="132" t="s">
        <v>48</v>
      </c>
      <c r="E78" s="129">
        <f>Best3</f>
        <v>47</v>
      </c>
      <c r="F78" s="130">
        <f>COUNT(G78:L78)</f>
        <v>3</v>
      </c>
      <c r="G78" s="147">
        <v>20</v>
      </c>
      <c r="H78" s="148"/>
      <c r="I78" s="148">
        <v>0</v>
      </c>
      <c r="J78" s="148">
        <v>27</v>
      </c>
      <c r="K78" s="148"/>
      <c r="L78" s="149"/>
      <c r="M78" s="150"/>
      <c r="N78" s="137">
        <f>IF(F78=0,0,AVERAGE(G78:L78))</f>
        <v>15.666666666666666</v>
      </c>
    </row>
    <row r="79" spans="1:14" s="138" customFormat="1" ht="12.75">
      <c r="A79" s="129" t="s">
        <v>112</v>
      </c>
      <c r="B79" s="130" t="s">
        <v>6</v>
      </c>
      <c r="C79" s="131" t="s">
        <v>18</v>
      </c>
      <c r="D79" s="132" t="s">
        <v>47</v>
      </c>
      <c r="E79" s="129">
        <f>Best3</f>
        <v>45</v>
      </c>
      <c r="F79" s="130">
        <f>COUNT(G79:L79)</f>
        <v>2</v>
      </c>
      <c r="G79" s="147"/>
      <c r="H79" s="148">
        <v>25</v>
      </c>
      <c r="I79" s="140">
        <v>20</v>
      </c>
      <c r="J79" s="148"/>
      <c r="K79" s="148"/>
      <c r="L79" s="149"/>
      <c r="M79" s="150"/>
      <c r="N79" s="137">
        <f>IF(F79=0,0,AVERAGE(G79:L79))</f>
        <v>22.5</v>
      </c>
    </row>
    <row r="80" spans="1:14" s="109" customFormat="1" ht="12.75">
      <c r="A80" s="35" t="s">
        <v>107</v>
      </c>
      <c r="B80" s="27" t="s">
        <v>6</v>
      </c>
      <c r="C80" s="36" t="s">
        <v>18</v>
      </c>
      <c r="D80" s="93" t="s">
        <v>48</v>
      </c>
      <c r="E80" s="35">
        <f>Best3</f>
        <v>28</v>
      </c>
      <c r="F80" s="27">
        <f>COUNT(G80:L80)</f>
        <v>1</v>
      </c>
      <c r="G80" s="90"/>
      <c r="H80" s="91">
        <v>28</v>
      </c>
      <c r="I80" s="91"/>
      <c r="J80" s="91"/>
      <c r="K80" s="91"/>
      <c r="L80" s="113"/>
      <c r="M80" s="117"/>
      <c r="N80" s="108">
        <f>IF(F80=0,0,AVERAGE(G80:L80))</f>
        <v>28</v>
      </c>
    </row>
    <row r="81" spans="1:14" s="1" customFormat="1" ht="12.75">
      <c r="A81" s="35" t="s">
        <v>145</v>
      </c>
      <c r="B81" s="27" t="s">
        <v>6</v>
      </c>
      <c r="C81" s="36" t="s">
        <v>18</v>
      </c>
      <c r="D81" s="93" t="s">
        <v>46</v>
      </c>
      <c r="E81" s="35">
        <f>Best3</f>
        <v>25</v>
      </c>
      <c r="F81" s="27">
        <f>COUNT(G81:L81)</f>
        <v>1</v>
      </c>
      <c r="G81" s="73"/>
      <c r="H81" s="5"/>
      <c r="I81" s="7"/>
      <c r="J81" s="5">
        <v>25</v>
      </c>
      <c r="K81" s="8"/>
      <c r="L81" s="106"/>
      <c r="M81" s="60"/>
      <c r="N81" s="59">
        <f>IF(F81=0,0,AVERAGE(G81:L81))</f>
        <v>25</v>
      </c>
    </row>
    <row r="82" spans="1:14" s="109" customFormat="1" ht="12.75">
      <c r="A82" s="35" t="s">
        <v>96</v>
      </c>
      <c r="B82" s="27" t="s">
        <v>8</v>
      </c>
      <c r="C82" s="36" t="s">
        <v>18</v>
      </c>
      <c r="D82" s="93" t="s">
        <v>48</v>
      </c>
      <c r="E82" s="35">
        <f>Best3</f>
        <v>19</v>
      </c>
      <c r="F82" s="27">
        <f>COUNT(G82:L82)</f>
        <v>1</v>
      </c>
      <c r="G82" s="71">
        <v>19</v>
      </c>
      <c r="H82" s="8"/>
      <c r="I82" s="8"/>
      <c r="J82" s="8"/>
      <c r="K82" s="8"/>
      <c r="L82" s="17"/>
      <c r="M82" s="61"/>
      <c r="N82" s="108">
        <f>IF(F82=0,0,AVERAGE(G82:L82))</f>
        <v>19</v>
      </c>
    </row>
    <row r="83" spans="1:14" s="109" customFormat="1" ht="12.75">
      <c r="A83" s="35" t="s">
        <v>147</v>
      </c>
      <c r="B83" s="27" t="s">
        <v>7</v>
      </c>
      <c r="C83" s="36" t="s">
        <v>18</v>
      </c>
      <c r="D83" s="93" t="s">
        <v>48</v>
      </c>
      <c r="E83" s="35">
        <f>Best3</f>
        <v>19</v>
      </c>
      <c r="F83" s="27">
        <f>COUNT(G83:L83)</f>
        <v>2</v>
      </c>
      <c r="G83" s="71"/>
      <c r="H83" s="8"/>
      <c r="I83" s="8">
        <v>0</v>
      </c>
      <c r="J83" s="8">
        <v>19</v>
      </c>
      <c r="K83" s="8"/>
      <c r="L83" s="17"/>
      <c r="M83" s="119"/>
      <c r="N83" s="108">
        <f>IF(F83=0,0,AVERAGE(G83:L83))</f>
        <v>9.5</v>
      </c>
    </row>
    <row r="84" spans="1:14" s="109" customFormat="1" ht="12.75">
      <c r="A84" s="35" t="s">
        <v>137</v>
      </c>
      <c r="B84" s="27" t="s">
        <v>7</v>
      </c>
      <c r="C84" s="36" t="s">
        <v>18</v>
      </c>
      <c r="D84" s="93" t="s">
        <v>56</v>
      </c>
      <c r="E84" s="35">
        <f>Best3</f>
        <v>17</v>
      </c>
      <c r="F84" s="27">
        <f>COUNT(G84:L84)</f>
        <v>1</v>
      </c>
      <c r="G84" s="71"/>
      <c r="H84" s="8"/>
      <c r="I84" s="8">
        <v>17</v>
      </c>
      <c r="J84" s="8"/>
      <c r="K84" s="8"/>
      <c r="L84" s="17"/>
      <c r="M84" s="119"/>
      <c r="N84" s="108">
        <f>IF(F84=0,0,AVERAGE(G84:L84))</f>
        <v>17</v>
      </c>
    </row>
    <row r="85" spans="1:14" s="109" customFormat="1" ht="12.75">
      <c r="A85" s="35" t="s">
        <v>138</v>
      </c>
      <c r="B85" s="27" t="s">
        <v>7</v>
      </c>
      <c r="C85" s="36" t="s">
        <v>18</v>
      </c>
      <c r="D85" s="93" t="s">
        <v>48</v>
      </c>
      <c r="E85" s="35">
        <f>Best3</f>
        <v>16</v>
      </c>
      <c r="F85" s="27">
        <f>COUNT(G85:L85)</f>
        <v>1</v>
      </c>
      <c r="G85" s="71"/>
      <c r="H85" s="8"/>
      <c r="I85" s="8">
        <v>16</v>
      </c>
      <c r="J85" s="8"/>
      <c r="K85" s="8"/>
      <c r="L85" s="17"/>
      <c r="M85" s="119"/>
      <c r="N85" s="108">
        <f>IF(F85=0,0,AVERAGE(G85:L85))</f>
        <v>16</v>
      </c>
    </row>
    <row r="86" spans="1:14" s="109" customFormat="1" ht="12.75">
      <c r="A86" s="35" t="s">
        <v>123</v>
      </c>
      <c r="B86" s="27" t="s">
        <v>15</v>
      </c>
      <c r="C86" s="36" t="s">
        <v>18</v>
      </c>
      <c r="D86" s="93" t="s">
        <v>47</v>
      </c>
      <c r="E86" s="35">
        <f>Best3</f>
        <v>0</v>
      </c>
      <c r="F86" s="27">
        <f>COUNT(G86:L86)</f>
        <v>2</v>
      </c>
      <c r="G86" s="90"/>
      <c r="H86" s="91">
        <v>0</v>
      </c>
      <c r="I86" s="8">
        <v>0</v>
      </c>
      <c r="J86" s="91"/>
      <c r="K86" s="91"/>
      <c r="L86" s="113"/>
      <c r="M86" s="117"/>
      <c r="N86" s="108">
        <f>IF(F86=0,0,AVERAGE(G86:L86))</f>
        <v>0</v>
      </c>
    </row>
    <row r="87" spans="1:14" s="1" customFormat="1" ht="13.5" thickBot="1">
      <c r="A87" s="39"/>
      <c r="B87" s="28"/>
      <c r="C87" s="38"/>
      <c r="D87" s="97"/>
      <c r="E87" s="35"/>
      <c r="F87" s="27"/>
      <c r="G87" s="87"/>
      <c r="H87" s="22"/>
      <c r="I87" s="22"/>
      <c r="J87" s="22"/>
      <c r="K87" s="22"/>
      <c r="L87" s="23"/>
      <c r="M87" s="88"/>
      <c r="N87" s="89">
        <f>IF(F87=0,0,AVERAGE(G87:L87))</f>
        <v>0</v>
      </c>
    </row>
    <row r="88" spans="1:12" s="55" customFormat="1" ht="33" customHeight="1" thickBot="1">
      <c r="A88" s="40" t="s">
        <v>21</v>
      </c>
      <c r="B88" s="76"/>
      <c r="C88" s="76"/>
      <c r="D88" s="99"/>
      <c r="E88" s="84"/>
      <c r="F88" s="76"/>
      <c r="G88" s="69"/>
      <c r="H88" s="78"/>
      <c r="I88" s="78"/>
      <c r="J88" s="78"/>
      <c r="K88" s="78"/>
      <c r="L88" s="79"/>
    </row>
    <row r="89" spans="1:14" s="1" customFormat="1" ht="13.5" thickBot="1">
      <c r="A89" s="34" t="s">
        <v>1</v>
      </c>
      <c r="B89" s="26" t="s">
        <v>2</v>
      </c>
      <c r="C89" s="85" t="s">
        <v>3</v>
      </c>
      <c r="D89" s="96"/>
      <c r="E89" s="83" t="s">
        <v>4</v>
      </c>
      <c r="F89" s="26" t="s">
        <v>5</v>
      </c>
      <c r="G89" s="70" t="s">
        <v>8</v>
      </c>
      <c r="H89" s="18" t="s">
        <v>6</v>
      </c>
      <c r="I89" s="18" t="s">
        <v>7</v>
      </c>
      <c r="J89" s="18" t="s">
        <v>9</v>
      </c>
      <c r="K89" s="18"/>
      <c r="L89" s="19"/>
      <c r="M89" s="58" t="s">
        <v>11</v>
      </c>
      <c r="N89" s="58" t="s">
        <v>12</v>
      </c>
    </row>
    <row r="90" spans="1:14" s="138" customFormat="1" ht="12.75">
      <c r="A90" s="129" t="s">
        <v>119</v>
      </c>
      <c r="B90" s="130" t="s">
        <v>8</v>
      </c>
      <c r="C90" s="131" t="s">
        <v>18</v>
      </c>
      <c r="D90" s="132" t="s">
        <v>117</v>
      </c>
      <c r="E90" s="129">
        <f>Best3</f>
        <v>33</v>
      </c>
      <c r="F90" s="130">
        <f>COUNT(G90:L90)</f>
        <v>2</v>
      </c>
      <c r="G90" s="139"/>
      <c r="H90" s="140">
        <v>15</v>
      </c>
      <c r="I90" s="140"/>
      <c r="J90" s="140">
        <v>18</v>
      </c>
      <c r="K90" s="140"/>
      <c r="L90" s="142"/>
      <c r="M90" s="136">
        <v>2</v>
      </c>
      <c r="N90" s="137">
        <f>IF(F90=0,0,AVERAGE(G90:L90))</f>
        <v>16.5</v>
      </c>
    </row>
    <row r="91" spans="1:14" s="1" customFormat="1" ht="12.75">
      <c r="A91" s="35" t="s">
        <v>114</v>
      </c>
      <c r="B91" s="27" t="s">
        <v>6</v>
      </c>
      <c r="C91" s="36" t="s">
        <v>13</v>
      </c>
      <c r="D91" s="93" t="s">
        <v>115</v>
      </c>
      <c r="E91" s="35">
        <f>Best3</f>
        <v>20</v>
      </c>
      <c r="F91" s="27">
        <f>COUNT(G91:L91)</f>
        <v>1</v>
      </c>
      <c r="G91" s="71"/>
      <c r="H91" s="5">
        <v>20</v>
      </c>
      <c r="I91" s="5"/>
      <c r="J91" s="5"/>
      <c r="K91" s="5"/>
      <c r="L91" s="9"/>
      <c r="M91" s="60">
        <v>1</v>
      </c>
      <c r="N91" s="59">
        <f>IF(F91=0,0,AVERAGE(G91:L91))</f>
        <v>20</v>
      </c>
    </row>
    <row r="92" spans="1:14" s="1" customFormat="1" ht="12.75">
      <c r="A92" s="35" t="s">
        <v>118</v>
      </c>
      <c r="B92" s="27" t="s">
        <v>6</v>
      </c>
      <c r="C92" s="36" t="s">
        <v>18</v>
      </c>
      <c r="D92" s="93" t="s">
        <v>45</v>
      </c>
      <c r="E92" s="35">
        <f>Best3</f>
        <v>16</v>
      </c>
      <c r="F92" s="27">
        <f>COUNT(G92:L92)</f>
        <v>1</v>
      </c>
      <c r="G92" s="71"/>
      <c r="H92" s="8">
        <v>16</v>
      </c>
      <c r="I92" s="8"/>
      <c r="J92" s="8"/>
      <c r="K92" s="8"/>
      <c r="L92" s="17"/>
      <c r="M92" s="60">
        <v>1</v>
      </c>
      <c r="N92" s="59">
        <f>IF(F92=0,0,AVERAGE(G92:L92))</f>
        <v>16</v>
      </c>
    </row>
    <row r="93" spans="1:14" s="1" customFormat="1" ht="12.75">
      <c r="A93" s="35" t="s">
        <v>98</v>
      </c>
      <c r="B93" s="27" t="s">
        <v>8</v>
      </c>
      <c r="C93" s="36" t="s">
        <v>13</v>
      </c>
      <c r="D93" s="93" t="s">
        <v>47</v>
      </c>
      <c r="E93" s="35">
        <f>Best3</f>
        <v>16</v>
      </c>
      <c r="F93" s="27">
        <f>COUNT(G93:L93)</f>
        <v>1</v>
      </c>
      <c r="G93" s="71">
        <v>16</v>
      </c>
      <c r="H93" s="8"/>
      <c r="I93" s="8"/>
      <c r="J93" s="8"/>
      <c r="K93" s="8"/>
      <c r="L93" s="17"/>
      <c r="M93" s="60">
        <v>1</v>
      </c>
      <c r="N93" s="59">
        <f>IF(F93=0,0,AVERAGE(G93:L93))</f>
        <v>16</v>
      </c>
    </row>
    <row r="94" spans="1:14" s="1" customFormat="1" ht="13.5" thickBot="1">
      <c r="A94" s="35"/>
      <c r="B94" s="27"/>
      <c r="C94" s="36"/>
      <c r="D94" s="93"/>
      <c r="E94" s="35"/>
      <c r="F94" s="27"/>
      <c r="G94" s="72"/>
      <c r="H94" s="4"/>
      <c r="I94" s="5"/>
      <c r="J94" s="5"/>
      <c r="K94" s="5"/>
      <c r="L94" s="9"/>
      <c r="M94" s="60"/>
      <c r="N94" s="59">
        <f>IF(F94=0,0,AVERAGE(G94:L94))</f>
        <v>0</v>
      </c>
    </row>
    <row r="95" spans="1:12" s="54" customFormat="1" ht="33" customHeight="1" thickBot="1">
      <c r="A95" s="31" t="s">
        <v>22</v>
      </c>
      <c r="B95" s="25" t="s">
        <v>23</v>
      </c>
      <c r="C95" s="25"/>
      <c r="D95" s="95"/>
      <c r="E95" s="33"/>
      <c r="F95" s="25"/>
      <c r="G95" s="69"/>
      <c r="H95" s="78"/>
      <c r="I95" s="78"/>
      <c r="J95" s="78"/>
      <c r="K95" s="78"/>
      <c r="L95" s="79"/>
    </row>
    <row r="96" spans="1:14" s="1" customFormat="1" ht="13.5" thickBot="1">
      <c r="A96" s="34" t="s">
        <v>1</v>
      </c>
      <c r="B96" s="26" t="s">
        <v>2</v>
      </c>
      <c r="C96" s="85" t="s">
        <v>3</v>
      </c>
      <c r="D96" s="96"/>
      <c r="E96" s="83" t="s">
        <v>4</v>
      </c>
      <c r="F96" s="26" t="s">
        <v>5</v>
      </c>
      <c r="G96" s="70" t="s">
        <v>8</v>
      </c>
      <c r="H96" s="18" t="s">
        <v>6</v>
      </c>
      <c r="I96" s="18" t="s">
        <v>7</v>
      </c>
      <c r="J96" s="18" t="s">
        <v>9</v>
      </c>
      <c r="K96" s="18"/>
      <c r="L96" s="19"/>
      <c r="M96" s="58" t="s">
        <v>11</v>
      </c>
      <c r="N96" s="58" t="s">
        <v>12</v>
      </c>
    </row>
    <row r="97" spans="1:14" s="1" customFormat="1" ht="13.5" thickBot="1">
      <c r="A97" s="41" t="s">
        <v>24</v>
      </c>
      <c r="B97" s="42"/>
      <c r="C97" s="43"/>
      <c r="D97" s="98"/>
      <c r="E97" s="42"/>
      <c r="F97" s="29"/>
      <c r="G97" s="64">
        <f>COUNT(G4:G94)</f>
        <v>33</v>
      </c>
      <c r="H97" s="20">
        <f>COUNT(H4:H94)</f>
        <v>33</v>
      </c>
      <c r="I97" s="20">
        <f>COUNT(I4:I94)</f>
        <v>41</v>
      </c>
      <c r="J97" s="20">
        <f>COUNT(J4:J94)</f>
        <v>25</v>
      </c>
      <c r="K97" s="20">
        <f>COUNT(K4:K94)</f>
        <v>0</v>
      </c>
      <c r="L97" s="21">
        <f>COUNT(L4:L94)</f>
        <v>0</v>
      </c>
      <c r="M97" s="61">
        <f>SUM(M4:M94)</f>
        <v>5</v>
      </c>
      <c r="N97" s="59"/>
    </row>
    <row r="98" spans="1:18" s="1" customFormat="1" ht="12.75">
      <c r="A98" s="44" t="s">
        <v>25</v>
      </c>
      <c r="B98" s="45"/>
      <c r="C98" s="46"/>
      <c r="D98" s="100"/>
      <c r="E98" s="45"/>
      <c r="F98" s="81">
        <f>ROUNDUP(AVERAGE(Totals),0)</f>
        <v>22</v>
      </c>
      <c r="G98" s="16"/>
      <c r="H98" s="15"/>
      <c r="I98" s="15"/>
      <c r="J98" s="15"/>
      <c r="K98" s="15"/>
      <c r="L98" s="65"/>
      <c r="R98" s="56"/>
    </row>
    <row r="99" spans="1:12" s="1" customFormat="1" ht="12.75">
      <c r="A99" s="41" t="s">
        <v>26</v>
      </c>
      <c r="B99" s="42"/>
      <c r="C99" s="43"/>
      <c r="D99" s="98"/>
      <c r="E99" s="42"/>
      <c r="F99" s="29">
        <f>SUM(F4:F94)+M97</f>
        <v>137</v>
      </c>
      <c r="H99" s="2"/>
      <c r="I99" s="2"/>
      <c r="J99" s="2"/>
      <c r="K99" s="2"/>
      <c r="L99" s="3"/>
    </row>
    <row r="100" spans="1:12" s="1" customFormat="1" ht="12.75">
      <c r="A100" s="41" t="s">
        <v>27</v>
      </c>
      <c r="B100" s="42"/>
      <c r="C100" s="43"/>
      <c r="D100" s="98"/>
      <c r="E100" s="42"/>
      <c r="F100" s="29">
        <f>COUNTIF(F4:F94,"&gt;=2")</f>
        <v>38</v>
      </c>
      <c r="H100" s="2"/>
      <c r="I100" s="2"/>
      <c r="J100" s="2"/>
      <c r="K100" s="2"/>
      <c r="L100" s="3"/>
    </row>
    <row r="101" spans="1:12" s="1" customFormat="1" ht="12.75">
      <c r="A101" s="41" t="s">
        <v>28</v>
      </c>
      <c r="B101" s="42"/>
      <c r="C101" s="43"/>
      <c r="D101" s="98"/>
      <c r="E101" s="42"/>
      <c r="F101" s="29">
        <f>COUNTIF(F4:F94,"&gt;=3")</f>
        <v>18</v>
      </c>
      <c r="H101" s="2"/>
      <c r="I101" s="2"/>
      <c r="J101" s="2"/>
      <c r="K101" s="2"/>
      <c r="L101" s="3"/>
    </row>
    <row r="102" spans="1:12" s="1" customFormat="1" ht="12.75">
      <c r="A102" s="41" t="s">
        <v>50</v>
      </c>
      <c r="B102" s="42"/>
      <c r="C102" s="43"/>
      <c r="D102" s="98"/>
      <c r="E102" s="42"/>
      <c r="F102" s="29">
        <f>COUNTIF(F4:F94,"&gt;=4")</f>
        <v>4</v>
      </c>
      <c r="H102" s="2"/>
      <c r="I102" s="2"/>
      <c r="J102" s="2"/>
      <c r="K102" s="2"/>
      <c r="L102" s="3"/>
    </row>
    <row r="103" spans="1:14" s="1" customFormat="1" ht="12.75">
      <c r="A103" s="41" t="s">
        <v>49</v>
      </c>
      <c r="B103" s="42"/>
      <c r="C103" s="43"/>
      <c r="D103" s="98"/>
      <c r="E103" s="42"/>
      <c r="F103" s="29">
        <f>COUNTIF(F4:F94,"&gt;=5")</f>
        <v>0</v>
      </c>
      <c r="H103" s="2"/>
      <c r="I103" s="2"/>
      <c r="J103" s="2"/>
      <c r="K103" s="2"/>
      <c r="L103" s="3"/>
      <c r="N103" s="57"/>
    </row>
    <row r="104" spans="1:14" s="1" customFormat="1" ht="12.75">
      <c r="A104" s="41" t="s">
        <v>29</v>
      </c>
      <c r="B104" s="42"/>
      <c r="C104" s="43"/>
      <c r="D104" s="98"/>
      <c r="E104" s="42"/>
      <c r="F104" s="29">
        <f>COUNTIF(F4:F94,"&gt;=6")</f>
        <v>0</v>
      </c>
      <c r="H104" s="2"/>
      <c r="I104" s="2"/>
      <c r="J104" s="2"/>
      <c r="K104" s="2"/>
      <c r="L104" s="3"/>
      <c r="N104" s="57"/>
    </row>
    <row r="105" spans="1:12" s="1" customFormat="1" ht="13.5" thickBot="1">
      <c r="A105" s="47" t="s">
        <v>30</v>
      </c>
      <c r="B105" s="48"/>
      <c r="C105" s="75"/>
      <c r="D105" s="101"/>
      <c r="E105" s="48"/>
      <c r="F105" s="82">
        <f>COUNTIF(E4:E94,"&gt;=100")</f>
        <v>4</v>
      </c>
      <c r="G105" s="10"/>
      <c r="H105" s="66"/>
      <c r="I105" s="66"/>
      <c r="J105" s="66"/>
      <c r="K105" s="66"/>
      <c r="L105" s="67"/>
    </row>
    <row r="108" spans="1:13" s="1" customFormat="1" ht="12.75">
      <c r="A108" s="50" t="s">
        <v>31</v>
      </c>
      <c r="B108" s="50"/>
      <c r="C108" s="51"/>
      <c r="D108" s="102"/>
      <c r="E108" s="50"/>
      <c r="F108" s="80"/>
      <c r="G108" s="86">
        <f>SUM(G4:G94)</f>
        <v>871</v>
      </c>
      <c r="H108" s="86">
        <f>SUM(H4:H94)</f>
        <v>849</v>
      </c>
      <c r="I108" s="86">
        <f>SUM(I4:I94)</f>
        <v>763</v>
      </c>
      <c r="J108" s="86">
        <f>SUM(J4:J94)</f>
        <v>697</v>
      </c>
      <c r="K108" s="86">
        <f>SUM(K4:K94)</f>
        <v>0</v>
      </c>
      <c r="L108" s="86">
        <f>SUM(L4:L94)</f>
        <v>0</v>
      </c>
      <c r="M108" s="52"/>
    </row>
    <row r="109" spans="1:13" s="1" customFormat="1" ht="12.75">
      <c r="A109" s="50"/>
      <c r="B109" s="50"/>
      <c r="C109" s="51"/>
      <c r="D109" s="102"/>
      <c r="E109" s="50"/>
      <c r="F109" s="80"/>
      <c r="G109" s="86"/>
      <c r="H109" s="86"/>
      <c r="I109" s="86"/>
      <c r="J109" s="86"/>
      <c r="K109" s="86"/>
      <c r="L109" s="86"/>
      <c r="M109" s="52"/>
    </row>
    <row r="110" spans="1:13" s="1" customFormat="1" ht="12.75">
      <c r="A110" s="50" t="s">
        <v>32</v>
      </c>
      <c r="B110" s="50"/>
      <c r="C110" s="51"/>
      <c r="D110" s="102"/>
      <c r="E110" s="50"/>
      <c r="F110" s="80"/>
      <c r="G110" s="86">
        <v>14</v>
      </c>
      <c r="H110" s="86">
        <v>14</v>
      </c>
      <c r="I110" s="86">
        <v>17</v>
      </c>
      <c r="J110" s="86">
        <v>11</v>
      </c>
      <c r="K110" s="86"/>
      <c r="L110" s="86"/>
      <c r="M110" s="52"/>
    </row>
    <row r="111" spans="1:13" s="1" customFormat="1" ht="12.75">
      <c r="A111" s="50" t="s">
        <v>33</v>
      </c>
      <c r="B111" s="50"/>
      <c r="C111" s="51"/>
      <c r="D111" s="102"/>
      <c r="E111" s="50"/>
      <c r="F111" s="80"/>
      <c r="G111" s="86">
        <v>13</v>
      </c>
      <c r="H111" s="86">
        <v>11</v>
      </c>
      <c r="I111" s="86">
        <v>4</v>
      </c>
      <c r="J111" s="86">
        <v>10</v>
      </c>
      <c r="K111" s="86"/>
      <c r="L111" s="86"/>
      <c r="M111" s="52"/>
    </row>
    <row r="112" spans="1:13" s="1" customFormat="1" ht="12.75">
      <c r="A112" s="50" t="s">
        <v>34</v>
      </c>
      <c r="B112" s="50"/>
      <c r="C112" s="51"/>
      <c r="D112" s="102"/>
      <c r="E112" s="50"/>
      <c r="F112" s="80"/>
      <c r="G112" s="86">
        <v>5</v>
      </c>
      <c r="H112" s="86">
        <v>6</v>
      </c>
      <c r="I112" s="86">
        <v>6</v>
      </c>
      <c r="J112" s="86">
        <v>3</v>
      </c>
      <c r="K112" s="86"/>
      <c r="L112" s="86"/>
      <c r="M112" s="52"/>
    </row>
    <row r="113" spans="1:13" s="1" customFormat="1" ht="12.75">
      <c r="A113" s="50" t="s">
        <v>53</v>
      </c>
      <c r="B113" s="50"/>
      <c r="C113" s="51"/>
      <c r="D113" s="102"/>
      <c r="E113" s="50"/>
      <c r="F113" s="80"/>
      <c r="G113" s="86">
        <f aca="true" t="shared" si="3" ref="G113:L113">IF(G110&lt;=30,G110*(40*2+1-G110)/2,(30*(40*2+1-30)/2)+10*(G110-30))</f>
        <v>469</v>
      </c>
      <c r="H113" s="86">
        <f t="shared" si="3"/>
        <v>469</v>
      </c>
      <c r="I113" s="86">
        <f t="shared" si="3"/>
        <v>544</v>
      </c>
      <c r="J113" s="86">
        <f t="shared" si="3"/>
        <v>385</v>
      </c>
      <c r="K113" s="86">
        <f t="shared" si="3"/>
        <v>0</v>
      </c>
      <c r="L113" s="86">
        <f t="shared" si="3"/>
        <v>0</v>
      </c>
      <c r="M113" s="52"/>
    </row>
    <row r="114" spans="1:13" s="1" customFormat="1" ht="12.75">
      <c r="A114" s="50" t="s">
        <v>54</v>
      </c>
      <c r="B114" s="50"/>
      <c r="C114" s="51"/>
      <c r="D114" s="102"/>
      <c r="E114" s="50"/>
      <c r="F114" s="80"/>
      <c r="G114" s="86">
        <f aca="true" t="shared" si="4" ref="G114:L114">IF(G111&lt;=20,G111*(30*2+1-G111)/2,(20*(30*2+1-20)/2)+10*(G111-20))</f>
        <v>312</v>
      </c>
      <c r="H114" s="86">
        <f t="shared" si="4"/>
        <v>275</v>
      </c>
      <c r="I114" s="86">
        <f t="shared" si="4"/>
        <v>114</v>
      </c>
      <c r="J114" s="86">
        <f t="shared" si="4"/>
        <v>255</v>
      </c>
      <c r="K114" s="86">
        <f t="shared" si="4"/>
        <v>0</v>
      </c>
      <c r="L114" s="86">
        <f t="shared" si="4"/>
        <v>0</v>
      </c>
      <c r="M114" s="52"/>
    </row>
    <row r="115" spans="1:13" s="1" customFormat="1" ht="12.75">
      <c r="A115" s="50" t="s">
        <v>55</v>
      </c>
      <c r="B115" s="50"/>
      <c r="C115" s="51"/>
      <c r="D115" s="102"/>
      <c r="E115" s="50"/>
      <c r="F115" s="80"/>
      <c r="G115" s="86">
        <f aca="true" t="shared" si="5" ref="G115:L115">IF(G112&lt;=10,G112*(20*2+1-G112)/2,(10*(20*2+1-10)/2)+10*(G112-10))</f>
        <v>90</v>
      </c>
      <c r="H115" s="86">
        <f t="shared" si="5"/>
        <v>105</v>
      </c>
      <c r="I115" s="86">
        <f t="shared" si="5"/>
        <v>105</v>
      </c>
      <c r="J115" s="86">
        <f t="shared" si="5"/>
        <v>57</v>
      </c>
      <c r="K115" s="86">
        <f t="shared" si="5"/>
        <v>0</v>
      </c>
      <c r="L115" s="86">
        <f t="shared" si="5"/>
        <v>0</v>
      </c>
      <c r="M115" s="52"/>
    </row>
    <row r="116" spans="1:13" s="1" customFormat="1" ht="12.75">
      <c r="A116" s="50" t="s">
        <v>31</v>
      </c>
      <c r="B116" s="50"/>
      <c r="C116" s="51"/>
      <c r="D116" s="102"/>
      <c r="E116" s="50"/>
      <c r="F116" s="80"/>
      <c r="G116" s="86">
        <f aca="true" t="shared" si="6" ref="G116:L116">SUM(G113:G115)</f>
        <v>871</v>
      </c>
      <c r="H116" s="86">
        <f t="shared" si="6"/>
        <v>849</v>
      </c>
      <c r="I116" s="86">
        <f t="shared" si="6"/>
        <v>763</v>
      </c>
      <c r="J116" s="86">
        <f t="shared" si="6"/>
        <v>697</v>
      </c>
      <c r="K116" s="86">
        <f t="shared" si="6"/>
        <v>0</v>
      </c>
      <c r="L116" s="86">
        <f t="shared" si="6"/>
        <v>0</v>
      </c>
      <c r="M116" s="52"/>
    </row>
    <row r="118" ht="12.75">
      <c r="A118" s="62" t="s">
        <v>35</v>
      </c>
    </row>
    <row r="119" spans="2:3" ht="12.75">
      <c r="B119" s="62" t="s">
        <v>36</v>
      </c>
      <c r="C119" s="49" t="s">
        <v>39</v>
      </c>
    </row>
    <row r="120" spans="2:3" ht="12.75">
      <c r="B120" s="62" t="s">
        <v>37</v>
      </c>
      <c r="C120" s="49" t="s">
        <v>40</v>
      </c>
    </row>
    <row r="121" spans="2:3" ht="12.75">
      <c r="B121" s="62" t="s">
        <v>38</v>
      </c>
      <c r="C121" s="49" t="s">
        <v>41</v>
      </c>
    </row>
    <row r="122" ht="12.75">
      <c r="A122" s="62" t="s">
        <v>51</v>
      </c>
    </row>
    <row r="123" ht="12.75">
      <c r="A123" s="62" t="s">
        <v>59</v>
      </c>
    </row>
    <row r="125" ht="12.75">
      <c r="A125" s="62" t="s">
        <v>42</v>
      </c>
    </row>
    <row r="126" ht="12.75">
      <c r="A126" s="62" t="s">
        <v>148</v>
      </c>
    </row>
    <row r="127" ht="12.75">
      <c r="A127" s="62" t="s">
        <v>52</v>
      </c>
    </row>
  </sheetData>
  <printOptions horizontalCentered="1"/>
  <pageMargins left="0.35433070866141736" right="0.35433070866141736" top="0.5905511811023623" bottom="1.1811023622047245" header="0.5905511811023623" footer="0.5905511811023623"/>
  <pageSetup blackAndWhite="1" fitToHeight="2" fitToWidth="1" horizontalDpi="300" verticalDpi="300" orientation="portrait" paperSize="9" scale="67" r:id="rId1"/>
  <headerFooter alignWithMargins="0">
    <oddFooter>&amp;CPage &amp;P of &amp;N</oddFooter>
  </headerFooter>
  <rowBreaks count="2" manualBreakCount="2">
    <brk id="60" max="255" man="1"/>
    <brk id="10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night o results</dc:title>
  <dc:subject/>
  <dc:creator>John Kewley</dc:creator>
  <cp:keywords/>
  <dc:description/>
  <cp:lastModifiedBy>Rostron</cp:lastModifiedBy>
  <cp:lastPrinted>2006-02-14T22:18:40Z</cp:lastPrinted>
  <dcterms:created xsi:type="dcterms:W3CDTF">1999-02-24T23:39:19Z</dcterms:created>
  <dcterms:modified xsi:type="dcterms:W3CDTF">2008-02-18T21:59:17Z</dcterms:modified>
  <cp:category/>
  <cp:version/>
  <cp:contentType/>
  <cp:contentStatus/>
</cp:coreProperties>
</file>